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6672" activeTab="0"/>
  </bookViews>
  <sheets>
    <sheet name="總表" sheetId="1" r:id="rId1"/>
    <sheet name="部行政" sheetId="2" r:id="rId2"/>
    <sheet name="部學術" sheetId="3" r:id="rId3"/>
    <sheet name="跨領域" sheetId="4" r:id="rId4"/>
  </sheets>
  <definedNames>
    <definedName name="_xlnm._FilterDatabase" localSheetId="2" hidden="1">'部學術'!$A$1:$N$1</definedName>
    <definedName name="_xlnm._FilterDatabase" localSheetId="3" hidden="1">'跨領域'!$A$1:$N$1</definedName>
    <definedName name="_xlnm._FilterDatabase" localSheetId="0" hidden="1">'總表'!$A$2:$DT$71</definedName>
  </definedNames>
  <calcPr fullCalcOnLoad="1"/>
</workbook>
</file>

<file path=xl/sharedStrings.xml><?xml version="1.0" encoding="utf-8"?>
<sst xmlns="http://schemas.openxmlformats.org/spreadsheetml/2006/main" count="703" uniqueCount="322">
  <si>
    <t>星期</t>
  </si>
  <si>
    <t>主辦單位</t>
  </si>
  <si>
    <t>演講者</t>
  </si>
  <si>
    <t>需參加人員</t>
  </si>
  <si>
    <t>預估人數</t>
  </si>
  <si>
    <t>陳俊良部長</t>
  </si>
  <si>
    <t>Start Date</t>
  </si>
  <si>
    <t>Start Time</t>
  </si>
  <si>
    <t>End Date</t>
  </si>
  <si>
    <t>End Time</t>
  </si>
  <si>
    <t>訓練類別</t>
  </si>
  <si>
    <t>訓練細目</t>
  </si>
  <si>
    <t>Subject</t>
  </si>
  <si>
    <t>主持人</t>
  </si>
  <si>
    <t>專業訓練</t>
  </si>
  <si>
    <t>專業課程</t>
  </si>
  <si>
    <t>主持人</t>
  </si>
  <si>
    <t>Location</t>
  </si>
  <si>
    <t>V+R</t>
  </si>
  <si>
    <t>部行政</t>
  </si>
  <si>
    <t>部學術</t>
  </si>
  <si>
    <t>主持人</t>
  </si>
  <si>
    <t>Location</t>
  </si>
  <si>
    <t>桃園分院八樓中醫病房討論室</t>
  </si>
  <si>
    <t>桃園分院八樓中醫會議室</t>
  </si>
  <si>
    <t>林口院區跨領域中醫中藥護理聯合討論會</t>
  </si>
  <si>
    <t>V+ CR</t>
  </si>
  <si>
    <t xml:space="preserve">V+ R + I </t>
  </si>
  <si>
    <t>桃園院區跨領域中醫中藥護理聯合討論會</t>
  </si>
  <si>
    <t>行政會議</t>
  </si>
  <si>
    <t>專業訓練</t>
  </si>
  <si>
    <t>專業課程</t>
  </si>
  <si>
    <t>部學術</t>
  </si>
  <si>
    <t xml:space="preserve">   </t>
  </si>
  <si>
    <t>臨床教師會議</t>
  </si>
  <si>
    <t>陳俊良部長</t>
  </si>
  <si>
    <t>一般行政</t>
  </si>
  <si>
    <t>行政會議</t>
  </si>
  <si>
    <t>部務會議</t>
  </si>
  <si>
    <t>陳俊良部長</t>
  </si>
  <si>
    <t>科主任會議</t>
  </si>
  <si>
    <t>各科主任</t>
  </si>
  <si>
    <t>桃園分院八樓中醫部大會議室</t>
  </si>
  <si>
    <t>桃園分院八樓中醫部小會議室</t>
  </si>
  <si>
    <t>楊賢鴻主任</t>
  </si>
  <si>
    <t>一般行政</t>
  </si>
  <si>
    <t>許中原醫師</t>
  </si>
  <si>
    <t>V+R+I</t>
  </si>
  <si>
    <t>楊宗憲醫師</t>
  </si>
  <si>
    <t>李科宏主任</t>
  </si>
  <si>
    <t>Chart round</t>
  </si>
  <si>
    <t>婦科</t>
  </si>
  <si>
    <t>V+I+(R)</t>
  </si>
  <si>
    <t>許聿榕醫師</t>
  </si>
  <si>
    <t>林口長庚圖書館放映室</t>
  </si>
  <si>
    <t>病例期刊專題討論</t>
  </si>
  <si>
    <t>CR+I</t>
  </si>
  <si>
    <t>陳曉暐醫師</t>
  </si>
  <si>
    <t>台北院區跨領域中醫中藥護理聯合討論會</t>
  </si>
  <si>
    <t>李科宏醫師</t>
  </si>
  <si>
    <t>專業訓練</t>
  </si>
  <si>
    <t>專業課程</t>
  </si>
  <si>
    <t>部學術</t>
  </si>
  <si>
    <t>陳玉昇醫師</t>
  </si>
  <si>
    <t xml:space="preserve">V+ R + I </t>
  </si>
  <si>
    <t xml:space="preserve">V+R+ 桃園I </t>
  </si>
  <si>
    <t>醫經典籍教學（三）</t>
  </si>
  <si>
    <t>林口3G精神科討論室</t>
  </si>
  <si>
    <t>魏禎瑩醫師</t>
  </si>
  <si>
    <t>陳書翎醫師</t>
  </si>
  <si>
    <t>病房住院醫師</t>
  </si>
  <si>
    <t>台北中醫大樓B1會議室</t>
  </si>
  <si>
    <t>中藥局課程─中藥局規劃及管理</t>
  </si>
  <si>
    <t>邱名榕組長</t>
  </si>
  <si>
    <t>李宗諺教授</t>
  </si>
  <si>
    <t>王品涵醫師</t>
  </si>
  <si>
    <t>唐遠雲醫師</t>
  </si>
  <si>
    <t xml:space="preserve">一般醫學訓練-感染管制
</t>
  </si>
  <si>
    <t>陳彥融醫師</t>
  </si>
  <si>
    <t>鄭為仁醫師</t>
  </si>
  <si>
    <t xml:space="preserve">Research Meeting-Unformulated curcumin extract (TL001) attenuates dopaminergic  neurodegeneration in Parkinson's disease mice
</t>
  </si>
  <si>
    <t>復健大樓B2階梯教室(HB201)</t>
  </si>
  <si>
    <t>許珮毓副主任</t>
  </si>
  <si>
    <t>江昆壕醫師</t>
  </si>
  <si>
    <t>王威鵬/林冠佑醫師</t>
  </si>
  <si>
    <t>林口3G精神科討論室</t>
  </si>
  <si>
    <t>台塑後棟五樓第二會議室</t>
  </si>
  <si>
    <t>Location</t>
  </si>
  <si>
    <t>復健大樓B2階梯教室(HB201)</t>
  </si>
  <si>
    <t>內兒科</t>
  </si>
  <si>
    <t>V+R+I</t>
  </si>
  <si>
    <t>桃園分院八樓中醫病房</t>
  </si>
  <si>
    <t>中醫婦科全體醫師</t>
  </si>
  <si>
    <t>高銘偵醫師</t>
  </si>
  <si>
    <t>會診與臨床病例討論</t>
  </si>
  <si>
    <t>VS Lec I：妊娠病及產後調理</t>
  </si>
  <si>
    <t>郭順利醫師</t>
  </si>
  <si>
    <t>VS Lec IV：更年期症候群</t>
  </si>
  <si>
    <t>中醫婦科臨床教師會議</t>
  </si>
  <si>
    <t>婦科主治醫師</t>
  </si>
  <si>
    <t>詹博恩醫師</t>
  </si>
  <si>
    <t>陳彥融醫師</t>
  </si>
  <si>
    <t>林昱廷醫師</t>
  </si>
  <si>
    <t>王孟君醫師</t>
  </si>
  <si>
    <t>陳信宏醫師</t>
  </si>
  <si>
    <t>謝豪醫師</t>
  </si>
  <si>
    <t>黃新家醫師</t>
  </si>
  <si>
    <t>侯瑋恩醫師</t>
  </si>
  <si>
    <t>鄭淑臻醫師</t>
  </si>
  <si>
    <t>洪宇亮醫師</t>
  </si>
  <si>
    <t>黃強彙醫師</t>
  </si>
  <si>
    <t>林宜萱醫師</t>
  </si>
  <si>
    <t>李沛穎醫師</t>
  </si>
  <si>
    <t>林口復健大樓2樓骨科會議室</t>
  </si>
  <si>
    <t>施惠齡醫師</t>
  </si>
  <si>
    <t>楊承翰醫師</t>
  </si>
  <si>
    <t>胡舒婷醫師</t>
  </si>
  <si>
    <t>107年11月中醫部行政學術活動表</t>
  </si>
  <si>
    <t>專業訓練</t>
  </si>
  <si>
    <t>專業課程</t>
  </si>
  <si>
    <t>針傷科</t>
  </si>
  <si>
    <t>陳彥融醫師</t>
  </si>
  <si>
    <t>楊建中主任</t>
  </si>
  <si>
    <t>桃園分院八樓中醫病房討論室</t>
  </si>
  <si>
    <t>病房R＋病房I</t>
  </si>
  <si>
    <t>中醫內科學術會議: 病案討論</t>
  </si>
  <si>
    <t>林意旋醫師</t>
  </si>
  <si>
    <t>針傷科-骨傷組</t>
  </si>
  <si>
    <t>主治醫師教學-傷科手法介紹</t>
  </si>
  <si>
    <t>李科宏主任</t>
  </si>
  <si>
    <t>林口復健大樓6樓中醫診區</t>
  </si>
  <si>
    <t>I+R</t>
  </si>
  <si>
    <t>楊政道醫師</t>
  </si>
  <si>
    <t>病房R+病房I</t>
  </si>
  <si>
    <t>桃園分院八樓中醫部大會議室</t>
  </si>
  <si>
    <t>專業訓練</t>
  </si>
  <si>
    <t>專業課程</t>
  </si>
  <si>
    <t>桃園分院八樓中醫會議室</t>
  </si>
  <si>
    <t>楊宗憲醫師</t>
  </si>
  <si>
    <t>針傷科-骨傷組</t>
  </si>
  <si>
    <t>主治醫師教學-傷科手法介紹</t>
  </si>
  <si>
    <t>李科宏主任</t>
  </si>
  <si>
    <t>林口復健大樓6樓中醫診區</t>
  </si>
  <si>
    <t>I+R</t>
  </si>
  <si>
    <t>專業課程</t>
  </si>
  <si>
    <t>台北3F中醫門診區</t>
  </si>
  <si>
    <t>病例或專題報告</t>
  </si>
  <si>
    <t>針傷全體</t>
  </si>
  <si>
    <t>病例或專題報告</t>
  </si>
  <si>
    <t>針傷科-針灸組</t>
  </si>
  <si>
    <t>Teaching Round(主治醫師教學)</t>
  </si>
  <si>
    <t>病房RI+針傷I</t>
  </si>
  <si>
    <t>病房Teaching round(下半月)</t>
  </si>
  <si>
    <t>劉郁昕/洪詩雯/陳孫亦凡//陳書翎醫師</t>
  </si>
  <si>
    <t>病房 orientation</t>
  </si>
  <si>
    <t>江昆壕醫師</t>
  </si>
  <si>
    <t>Chart round</t>
  </si>
  <si>
    <t>馬維玉醫師</t>
  </si>
  <si>
    <t>葉柏巖醫師</t>
  </si>
  <si>
    <t>郭靜諭醫師</t>
  </si>
  <si>
    <t>林口長庚圖書館放映室</t>
  </si>
  <si>
    <t>廖于寧醫師/周鈺芸醫師</t>
  </si>
  <si>
    <t>鄭為仁醫師</t>
  </si>
  <si>
    <t>尤紹雯醫師</t>
  </si>
  <si>
    <t>中醫兒科學術會議: 病案討論</t>
  </si>
  <si>
    <t>張圖云/蘇盟雅/蘇育嬅//柯婉婷/呂怡瑾/何佳穎醫師</t>
  </si>
  <si>
    <t>病房Chart round(下半月)</t>
  </si>
  <si>
    <t>R+病房I</t>
  </si>
  <si>
    <t>專業訓練</t>
  </si>
  <si>
    <t>內兒科</t>
  </si>
  <si>
    <t>兒科實習醫師後測</t>
  </si>
  <si>
    <t>林沛穎醫師</t>
  </si>
  <si>
    <t>桃園分院八樓小會議室</t>
  </si>
  <si>
    <t>I</t>
  </si>
  <si>
    <t>Chart round-HIFU</t>
  </si>
  <si>
    <t>林口復健大樓2樓骨科會議室</t>
  </si>
  <si>
    <t>VS Lec III：多囊性卵巢綜合症 &amp; 高泌乳血症</t>
  </si>
  <si>
    <t>林玫君醫師</t>
  </si>
  <si>
    <t>會診病例或專題報告</t>
  </si>
  <si>
    <t>曹毓庭醫師/陳奕廷醫師/顧德茜醫師</t>
  </si>
  <si>
    <t>傷科基本手法介紹與後側</t>
  </si>
  <si>
    <t>曾珠堯醫師</t>
  </si>
  <si>
    <t>林口復健大樓5樓復健科會議室</t>
  </si>
  <si>
    <t>骨傷I</t>
  </si>
  <si>
    <t>住院醫師教學-針灸基本手法介紹</t>
  </si>
  <si>
    <t>饒以愛醫師</t>
  </si>
  <si>
    <t>針灸I</t>
  </si>
  <si>
    <t>V+R+I</t>
  </si>
  <si>
    <t>第四梯Intern Test (後測)+考卷檢討</t>
  </si>
  <si>
    <t>游汶霖/高伊俐/林宛儀//吳健瑋醫師</t>
  </si>
  <si>
    <t>黃悅翔醫師</t>
  </si>
  <si>
    <t>中西醫內兒科會診病例討論</t>
  </si>
  <si>
    <t>侯湘怡/陳書翎醫師</t>
  </si>
  <si>
    <t>許珮毓醫師</t>
  </si>
  <si>
    <t>V+R+I</t>
  </si>
  <si>
    <t>中醫內兒科實習住院醫師回饋會議</t>
  </si>
  <si>
    <t>內兒科醫師</t>
  </si>
  <si>
    <t>黃悅翔醫師</t>
  </si>
  <si>
    <t>一般醫學訓練-感染管制</t>
  </si>
  <si>
    <t>一般醫學訓練-實證醫學</t>
  </si>
  <si>
    <t>海扶刀介紹及相關處置</t>
  </si>
  <si>
    <t>所有R</t>
  </si>
  <si>
    <t>製表：R4 陳玟 GSM 3542 (2018/10/25)</t>
  </si>
  <si>
    <t>主持人</t>
  </si>
  <si>
    <t>Location</t>
  </si>
  <si>
    <t>Intern Orientation -- 婦科四診及身體診察</t>
  </si>
  <si>
    <t>許聿榕醫師</t>
  </si>
  <si>
    <t>桃分8樓辦公室</t>
  </si>
  <si>
    <t>總醫師教學 -- 育齡婦女基礎體溫測量判讀及治療</t>
  </si>
  <si>
    <t>專業訓練</t>
  </si>
  <si>
    <t>專業課程</t>
  </si>
  <si>
    <t>針傷科</t>
  </si>
  <si>
    <t>病房Orientation</t>
  </si>
  <si>
    <t>陳彥融醫師</t>
  </si>
  <si>
    <t>楊建中主任</t>
  </si>
  <si>
    <t>桃園分院八樓中醫病房討論室</t>
  </si>
  <si>
    <t>病房R＋病房I</t>
  </si>
  <si>
    <t>專業訓練</t>
  </si>
  <si>
    <t>專業課程</t>
  </si>
  <si>
    <t>部學術</t>
  </si>
  <si>
    <t>陳俊良部長</t>
  </si>
  <si>
    <t>林口3G精神科討論室</t>
  </si>
  <si>
    <t>內兒科</t>
  </si>
  <si>
    <t>中醫內科學術會議: 病案討論</t>
  </si>
  <si>
    <t>魏正儒/廖翊宏//周佑庭醫師</t>
  </si>
  <si>
    <t>林意旋醫師</t>
  </si>
  <si>
    <t>V+R+I</t>
  </si>
  <si>
    <t>針傷科-骨傷組</t>
  </si>
  <si>
    <t>主治醫師教學-傷科手法介紹</t>
  </si>
  <si>
    <t>李科宏主任</t>
  </si>
  <si>
    <t>林口復健大樓6樓中醫診區</t>
  </si>
  <si>
    <t>I+R</t>
  </si>
  <si>
    <t>病房Chart round(上半月)</t>
  </si>
  <si>
    <t>楊政道醫師</t>
  </si>
  <si>
    <t>桃園分院八樓中醫病房</t>
  </si>
  <si>
    <t>病房R+病房I</t>
  </si>
  <si>
    <t>一般行政</t>
  </si>
  <si>
    <t>行政會議</t>
  </si>
  <si>
    <t>針傷科務會議</t>
  </si>
  <si>
    <t>針傷科全體醫師</t>
  </si>
  <si>
    <t>桃園分院八樓中醫部大會議室</t>
  </si>
  <si>
    <t>V+R</t>
  </si>
  <si>
    <t>會診業務與會診病例討論</t>
  </si>
  <si>
    <t>針傷科臨床教師會議</t>
  </si>
  <si>
    <t>針傷科主治醫師</t>
  </si>
  <si>
    <t>婦科科務會議+研究進度討論會</t>
  </si>
  <si>
    <t>桃分8樓小會議室</t>
  </si>
  <si>
    <t>V+CR</t>
  </si>
  <si>
    <t>中藥局課程─中藥局規劃及管理</t>
  </si>
  <si>
    <t>邱名榕組長</t>
  </si>
  <si>
    <t>陳俊良部長</t>
  </si>
  <si>
    <t>桃園分院八樓中醫會議室</t>
  </si>
  <si>
    <t>許聿榕醫師</t>
  </si>
  <si>
    <t>桃分8樓小會議室</t>
  </si>
  <si>
    <t>V+CR</t>
  </si>
  <si>
    <t>專業訓練</t>
  </si>
  <si>
    <t>專業課程</t>
  </si>
  <si>
    <t>針傷科</t>
  </si>
  <si>
    <t>桃園分院八樓中醫病房討論室</t>
  </si>
  <si>
    <t>病房R＋病房I</t>
  </si>
  <si>
    <t>VS Lec II：子宮內膜異位症</t>
  </si>
  <si>
    <t>林口3D中醫門診區</t>
  </si>
  <si>
    <t>一般行政</t>
  </si>
  <si>
    <t>行政會議</t>
  </si>
  <si>
    <t>部行政</t>
  </si>
  <si>
    <t>部務會議</t>
  </si>
  <si>
    <t>陳俊良部長</t>
  </si>
  <si>
    <t>桃園分院八樓中醫部大會議室</t>
  </si>
  <si>
    <t>V+R</t>
  </si>
  <si>
    <t>內兒科</t>
  </si>
  <si>
    <t>中醫內兒科行政會議</t>
  </si>
  <si>
    <t>江昆壕主任</t>
  </si>
  <si>
    <t>桃園分院八樓中醫會議室</t>
  </si>
  <si>
    <t>V+R</t>
  </si>
  <si>
    <t>中醫內兒科臨床教師會議</t>
  </si>
  <si>
    <t>內兒科主治醫師</t>
  </si>
  <si>
    <t>江昆壕主任</t>
  </si>
  <si>
    <t>專業訓練</t>
  </si>
  <si>
    <t>專業課程</t>
  </si>
  <si>
    <t>病房Teaching round(上半月)</t>
  </si>
  <si>
    <t>楊宗憲醫師</t>
  </si>
  <si>
    <t>桃園分院八樓中醫病房</t>
  </si>
  <si>
    <t>病房R+病房I</t>
  </si>
  <si>
    <t>科主任會議</t>
  </si>
  <si>
    <t>各科主任</t>
  </si>
  <si>
    <t>桃園分院八樓中醫部小會議室</t>
  </si>
  <si>
    <t>V+ CR</t>
  </si>
  <si>
    <t>針傷科-骨傷組</t>
  </si>
  <si>
    <t>主治醫師教學-傷科手法介紹</t>
  </si>
  <si>
    <t>李科宏主任</t>
  </si>
  <si>
    <t>林口復健大樓6樓中醫診區</t>
  </si>
  <si>
    <t>I+R</t>
  </si>
  <si>
    <t>專業課程</t>
  </si>
  <si>
    <t>台北3F中醫門診區</t>
  </si>
  <si>
    <t>部學術</t>
  </si>
  <si>
    <t>王品涵醫師</t>
  </si>
  <si>
    <t>唐遠雲醫師</t>
  </si>
  <si>
    <t>復健大樓B2階梯教室(HB201)</t>
  </si>
  <si>
    <t>VS Lec V：不孕症</t>
  </si>
  <si>
    <t>中西醫不孕症聯合會議</t>
  </si>
  <si>
    <t>林新瑜醫師</t>
  </si>
  <si>
    <t>高銘偵醫師</t>
  </si>
  <si>
    <t>林口兒童醫療大樓K棟B2婦產科辦公室</t>
  </si>
  <si>
    <t>V</t>
  </si>
  <si>
    <t>病例或專題報告</t>
  </si>
  <si>
    <t>桃園分院八樓中醫部大會議室</t>
  </si>
  <si>
    <t>針傷全體</t>
  </si>
  <si>
    <t>病例或專題報告</t>
  </si>
  <si>
    <t>Research Meeting-Unformulated curcumin extract (TL001) attenuates dopaminergic  neurodegeneration in Parkinson's disease mice</t>
  </si>
  <si>
    <t xml:space="preserve">V+R+ I </t>
  </si>
  <si>
    <t>一般醫學訓練-實證醫學</t>
  </si>
  <si>
    <t>一般醫學訓練-生命末期照護</t>
  </si>
  <si>
    <t>V+R+桃I</t>
  </si>
  <si>
    <r>
      <t>V+R+</t>
    </r>
    <r>
      <rPr>
        <sz val="10"/>
        <color indexed="10"/>
        <rFont val="微軟正黑體"/>
        <family val="2"/>
      </rPr>
      <t>桃I</t>
    </r>
  </si>
  <si>
    <t>實習中醫學生座談會</t>
  </si>
  <si>
    <r>
      <t xml:space="preserve">V+ R + </t>
    </r>
    <r>
      <rPr>
        <sz val="10"/>
        <color indexed="10"/>
        <rFont val="微軟正黑體"/>
        <family val="2"/>
      </rPr>
      <t xml:space="preserve">台北林口I </t>
    </r>
  </si>
  <si>
    <r>
      <t xml:space="preserve">V+ R + </t>
    </r>
    <r>
      <rPr>
        <sz val="10"/>
        <color indexed="10"/>
        <rFont val="微軟正黑體"/>
        <family val="2"/>
      </rPr>
      <t xml:space="preserve">台北林口I </t>
    </r>
  </si>
  <si>
    <r>
      <t>V+ R +</t>
    </r>
    <r>
      <rPr>
        <sz val="10"/>
        <color indexed="10"/>
        <rFont val="微軟正黑體"/>
        <family val="2"/>
      </rPr>
      <t xml:space="preserve">台北林口I </t>
    </r>
  </si>
  <si>
    <r>
      <t>V+R＋</t>
    </r>
    <r>
      <rPr>
        <sz val="10"/>
        <color indexed="10"/>
        <rFont val="微軟正黑體"/>
        <family val="2"/>
      </rPr>
      <t xml:space="preserve">台北林口I </t>
    </r>
  </si>
  <si>
    <r>
      <t>V+R+</t>
    </r>
    <r>
      <rPr>
        <sz val="10"/>
        <color indexed="10"/>
        <rFont val="微軟正黑體"/>
        <family val="2"/>
      </rPr>
      <t xml:space="preserve">台北林口I </t>
    </r>
  </si>
  <si>
    <r>
      <t>V+R＋</t>
    </r>
    <r>
      <rPr>
        <sz val="10"/>
        <color indexed="10"/>
        <rFont val="微軟正黑體"/>
        <family val="2"/>
      </rPr>
      <t>台北林口I</t>
    </r>
  </si>
  <si>
    <r>
      <t>V</t>
    </r>
    <r>
      <rPr>
        <sz val="10"/>
        <color indexed="10"/>
        <rFont val="微軟正黑體"/>
        <family val="2"/>
      </rPr>
      <t>+CR</t>
    </r>
    <r>
      <rPr>
        <sz val="10"/>
        <rFont val="微軟正黑體"/>
        <family val="2"/>
      </rPr>
      <t>+I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</si>
</sst>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h:mm;@"/>
    <numFmt numFmtId="191" formatCode="yyyy/m/d;@"/>
    <numFmt numFmtId="192" formatCode="[$-404]aaaa;@"/>
    <numFmt numFmtId="193" formatCode="[$-404]e&quot;年&quot;m&quot;月&quot;d&quot;日&quot;;@"/>
    <numFmt numFmtId="194" formatCode="m&quot;月&quot;d&quot;日&quot;"/>
    <numFmt numFmtId="195" formatCode="mmm\-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4]AM/PM\ hh:mm:ss"/>
    <numFmt numFmtId="201" formatCode="yyyy/mm/dd"/>
    <numFmt numFmtId="202" formatCode="[$-404]aaaa"/>
    <numFmt numFmtId="203" formatCode="yyyy/mm/dd;@"/>
    <numFmt numFmtId="204" formatCode="m/d;@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微軟正黑體"/>
      <family val="2"/>
    </font>
    <font>
      <sz val="9"/>
      <name val="新細明體"/>
      <family val="1"/>
    </font>
    <font>
      <sz val="12"/>
      <name val="新細明體"/>
      <family val="1"/>
    </font>
    <font>
      <sz val="9"/>
      <name val="微軟正黑體"/>
      <family val="2"/>
    </font>
    <font>
      <sz val="10"/>
      <name val="標楷體"/>
      <family val="4"/>
    </font>
    <font>
      <sz val="10"/>
      <name val="新細明體"/>
      <family val="1"/>
    </font>
    <font>
      <b/>
      <sz val="10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sz val="10"/>
      <color indexed="8"/>
      <name val="新細明體"/>
      <family val="1"/>
    </font>
    <font>
      <sz val="10"/>
      <color indexed="10"/>
      <name val="微軟正黑體"/>
      <family val="2"/>
    </font>
    <font>
      <sz val="9"/>
      <color indexed="10"/>
      <name val="微軟正黑體"/>
      <family val="2"/>
    </font>
    <font>
      <sz val="10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sz val="10"/>
      <color theme="1"/>
      <name val="Calibri"/>
      <family val="1"/>
    </font>
    <font>
      <sz val="10"/>
      <color rgb="FFFF0000"/>
      <name val="微軟正黑體"/>
      <family val="2"/>
    </font>
    <font>
      <sz val="9"/>
      <color rgb="FFFF0000"/>
      <name val="微軟正黑體"/>
      <family val="2"/>
    </font>
    <font>
      <sz val="10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45">
    <xf numFmtId="0" fontId="0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14" fontId="50" fillId="0" borderId="10" xfId="0" applyNumberFormat="1" applyFont="1" applyFill="1" applyBorder="1" applyAlignment="1">
      <alignment horizontal="center" vertical="center"/>
    </xf>
    <xf numFmtId="190" fontId="50" fillId="0" borderId="11" xfId="0" applyNumberFormat="1" applyFont="1" applyFill="1" applyBorder="1" applyAlignment="1">
      <alignment horizontal="center" vertical="center"/>
    </xf>
    <xf numFmtId="20" fontId="50" fillId="0" borderId="11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201" fontId="50" fillId="0" borderId="10" xfId="0" applyNumberFormat="1" applyFont="1" applyFill="1" applyBorder="1" applyAlignment="1">
      <alignment horizontal="center" vertical="center"/>
    </xf>
    <xf numFmtId="201" fontId="50" fillId="0" borderId="0" xfId="0" applyNumberFormat="1" applyFont="1" applyAlignment="1">
      <alignment horizontal="center" vertical="center"/>
    </xf>
    <xf numFmtId="190" fontId="2" fillId="19" borderId="11" xfId="54" applyNumberFormat="1" applyFont="1" applyFill="1" applyBorder="1" applyAlignment="1">
      <alignment horizontal="center" vertical="center"/>
      <protection/>
    </xf>
    <xf numFmtId="192" fontId="2" fillId="19" borderId="11" xfId="54" applyNumberFormat="1" applyFont="1" applyFill="1" applyBorder="1" applyAlignment="1">
      <alignment horizontal="center" vertical="center"/>
      <protection/>
    </xf>
    <xf numFmtId="193" fontId="2" fillId="19" borderId="11" xfId="0" applyNumberFormat="1" applyFont="1" applyFill="1" applyBorder="1" applyAlignment="1">
      <alignment horizontal="center" vertical="center"/>
    </xf>
    <xf numFmtId="0" fontId="2" fillId="19" borderId="11" xfId="54" applyFont="1" applyFill="1" applyBorder="1" applyAlignment="1">
      <alignment horizontal="center" vertical="center"/>
      <protection/>
    </xf>
    <xf numFmtId="0" fontId="2" fillId="19" borderId="11" xfId="42" applyNumberFormat="1" applyFont="1" applyFill="1" applyBorder="1" applyAlignment="1">
      <alignment horizontal="center" vertical="center" shrinkToFit="1"/>
      <protection/>
    </xf>
    <xf numFmtId="0" fontId="2" fillId="19" borderId="11" xfId="0" applyFont="1" applyFill="1" applyBorder="1" applyAlignment="1">
      <alignment horizontal="center" vertical="center"/>
    </xf>
    <xf numFmtId="193" fontId="2" fillId="19" borderId="11" xfId="42" applyNumberFormat="1" applyFont="1" applyFill="1" applyBorder="1" applyAlignment="1">
      <alignment horizontal="center" vertical="center" shrinkToFit="1"/>
      <protection/>
    </xf>
    <xf numFmtId="0" fontId="5" fillId="33" borderId="0" xfId="0" applyFont="1" applyFill="1" applyAlignment="1">
      <alignment horizontal="center" vertical="center" wrapText="1"/>
    </xf>
    <xf numFmtId="201" fontId="5" fillId="33" borderId="11" xfId="42" applyNumberFormat="1" applyFont="1" applyFill="1" applyBorder="1" applyAlignment="1">
      <alignment horizontal="center" vertical="center" wrapText="1"/>
      <protection/>
    </xf>
    <xf numFmtId="190" fontId="5" fillId="33" borderId="11" xfId="42" applyNumberFormat="1" applyFont="1" applyFill="1" applyBorder="1" applyAlignment="1">
      <alignment horizontal="center" vertical="center" wrapText="1"/>
      <protection/>
    </xf>
    <xf numFmtId="20" fontId="5" fillId="33" borderId="11" xfId="42" applyNumberFormat="1" applyFont="1" applyFill="1" applyBorder="1" applyAlignment="1">
      <alignment horizontal="center" vertical="center" wrapText="1"/>
      <protection/>
    </xf>
    <xf numFmtId="0" fontId="5" fillId="33" borderId="11" xfId="42" applyNumberFormat="1" applyFont="1" applyFill="1" applyBorder="1" applyAlignment="1">
      <alignment horizontal="center" vertical="center" wrapText="1"/>
      <protection/>
    </xf>
    <xf numFmtId="0" fontId="5" fillId="33" borderId="11" xfId="42" applyNumberFormat="1" applyFont="1" applyFill="1" applyBorder="1" applyAlignment="1">
      <alignment horizontal="center" vertical="center" wrapText="1" shrinkToFit="1"/>
      <protection/>
    </xf>
    <xf numFmtId="201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191" fontId="5" fillId="33" borderId="11" xfId="42" applyNumberFormat="1" applyFont="1" applyFill="1" applyBorder="1" applyAlignment="1">
      <alignment horizontal="center" vertical="center" wrapText="1"/>
      <protection/>
    </xf>
    <xf numFmtId="191" fontId="5" fillId="33" borderId="0" xfId="0" applyNumberFormat="1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191" fontId="2" fillId="19" borderId="11" xfId="0" applyNumberFormat="1" applyFont="1" applyFill="1" applyBorder="1" applyAlignment="1">
      <alignment horizontal="center" vertical="center"/>
    </xf>
    <xf numFmtId="191" fontId="2" fillId="34" borderId="11" xfId="43" applyNumberFormat="1" applyFont="1" applyFill="1" applyBorder="1" applyAlignment="1">
      <alignment horizontal="center" vertical="center"/>
      <protection/>
    </xf>
    <xf numFmtId="190" fontId="2" fillId="34" borderId="11" xfId="54" applyNumberFormat="1" applyFont="1" applyFill="1" applyBorder="1" applyAlignment="1">
      <alignment horizontal="center" vertical="center"/>
      <protection/>
    </xf>
    <xf numFmtId="192" fontId="2" fillId="34" borderId="11" xfId="54" applyNumberFormat="1" applyFont="1" applyFill="1" applyBorder="1" applyAlignment="1">
      <alignment horizontal="center" vertical="center"/>
      <protection/>
    </xf>
    <xf numFmtId="193" fontId="2" fillId="34" borderId="11" xfId="43" applyNumberFormat="1" applyFont="1" applyFill="1" applyBorder="1" applyAlignment="1">
      <alignment horizontal="center" vertical="center"/>
      <protection/>
    </xf>
    <xf numFmtId="0" fontId="2" fillId="34" borderId="11" xfId="54" applyFont="1" applyFill="1" applyBorder="1" applyAlignment="1">
      <alignment horizontal="center" vertical="center"/>
      <protection/>
    </xf>
    <xf numFmtId="0" fontId="2" fillId="34" borderId="11" xfId="43" applyNumberFormat="1" applyFont="1" applyFill="1" applyBorder="1" applyAlignment="1">
      <alignment horizontal="center" vertical="center" shrinkToFit="1"/>
      <protection/>
    </xf>
    <xf numFmtId="0" fontId="2" fillId="34" borderId="11" xfId="43" applyFont="1" applyFill="1" applyBorder="1" applyAlignment="1">
      <alignment horizontal="center" vertical="center"/>
      <protection/>
    </xf>
    <xf numFmtId="193" fontId="2" fillId="34" borderId="11" xfId="43" applyNumberFormat="1" applyFont="1" applyFill="1" applyBorder="1" applyAlignment="1">
      <alignment horizontal="center" vertical="center" shrinkToFit="1"/>
      <protection/>
    </xf>
    <xf numFmtId="0" fontId="2" fillId="34" borderId="11" xfId="43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 wrapText="1"/>
    </xf>
    <xf numFmtId="191" fontId="2" fillId="35" borderId="0" xfId="0" applyNumberFormat="1" applyFont="1" applyFill="1" applyAlignment="1">
      <alignment vertical="center"/>
    </xf>
    <xf numFmtId="0" fontId="2" fillId="36" borderId="0" xfId="0" applyFont="1" applyFill="1" applyAlignment="1">
      <alignment horizontal="center" vertical="center" wrapText="1"/>
    </xf>
    <xf numFmtId="201" fontId="2" fillId="36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1" fontId="2" fillId="37" borderId="0" xfId="0" applyNumberFormat="1" applyFont="1" applyFill="1" applyAlignment="1">
      <alignment vertical="center"/>
    </xf>
    <xf numFmtId="191" fontId="2" fillId="38" borderId="0" xfId="0" applyNumberFormat="1" applyFont="1" applyFill="1" applyAlignment="1">
      <alignment vertical="center"/>
    </xf>
    <xf numFmtId="193" fontId="2" fillId="38" borderId="11" xfId="0" applyNumberFormat="1" applyFont="1" applyFill="1" applyBorder="1" applyAlignment="1">
      <alignment horizontal="center" vertical="center" shrinkToFit="1"/>
    </xf>
    <xf numFmtId="191" fontId="2" fillId="39" borderId="11" xfId="0" applyNumberFormat="1" applyFont="1" applyFill="1" applyBorder="1" applyAlignment="1">
      <alignment horizontal="center" vertical="center"/>
    </xf>
    <xf numFmtId="190" fontId="2" fillId="39" borderId="11" xfId="54" applyNumberFormat="1" applyFont="1" applyFill="1" applyBorder="1" applyAlignment="1">
      <alignment horizontal="center" vertical="center"/>
      <protection/>
    </xf>
    <xf numFmtId="192" fontId="2" fillId="39" borderId="11" xfId="54" applyNumberFormat="1" applyFont="1" applyFill="1" applyBorder="1" applyAlignment="1">
      <alignment horizontal="center" vertical="center"/>
      <protection/>
    </xf>
    <xf numFmtId="193" fontId="2" fillId="39" borderId="11" xfId="0" applyNumberFormat="1" applyFont="1" applyFill="1" applyBorder="1" applyAlignment="1">
      <alignment horizontal="center" vertical="center"/>
    </xf>
    <xf numFmtId="0" fontId="2" fillId="39" borderId="11" xfId="54" applyFont="1" applyFill="1" applyBorder="1" applyAlignment="1">
      <alignment horizontal="center" vertical="center"/>
      <protection/>
    </xf>
    <xf numFmtId="0" fontId="2" fillId="39" borderId="11" xfId="0" applyFont="1" applyFill="1" applyBorder="1" applyAlignment="1">
      <alignment horizontal="center" vertical="center"/>
    </xf>
    <xf numFmtId="191" fontId="2" fillId="39" borderId="11" xfId="43" applyNumberFormat="1" applyFont="1" applyFill="1" applyBorder="1" applyAlignment="1">
      <alignment horizontal="center" vertical="center"/>
      <protection/>
    </xf>
    <xf numFmtId="193" fontId="2" fillId="39" borderId="11" xfId="43" applyNumberFormat="1" applyFont="1" applyFill="1" applyBorder="1" applyAlignment="1">
      <alignment horizontal="center" vertical="center"/>
      <protection/>
    </xf>
    <xf numFmtId="0" fontId="2" fillId="39" borderId="11" xfId="43" applyNumberFormat="1" applyFont="1" applyFill="1" applyBorder="1" applyAlignment="1">
      <alignment horizontal="center" vertical="center" shrinkToFit="1"/>
      <protection/>
    </xf>
    <xf numFmtId="0" fontId="2" fillId="39" borderId="11" xfId="46" applyFont="1" applyFill="1" applyBorder="1" applyAlignment="1">
      <alignment horizontal="center" vertical="center"/>
      <protection/>
    </xf>
    <xf numFmtId="0" fontId="2" fillId="39" borderId="11" xfId="43" applyFont="1" applyFill="1" applyBorder="1" applyAlignment="1">
      <alignment horizontal="center" vertical="center"/>
      <protection/>
    </xf>
    <xf numFmtId="193" fontId="2" fillId="39" borderId="11" xfId="42" applyNumberFormat="1" applyFont="1" applyFill="1" applyBorder="1" applyAlignment="1">
      <alignment horizontal="center" vertical="center" shrinkToFit="1"/>
      <protection/>
    </xf>
    <xf numFmtId="0" fontId="2" fillId="39" borderId="11" xfId="43" applyNumberFormat="1" applyFont="1" applyFill="1" applyBorder="1" applyAlignment="1">
      <alignment horizontal="center" vertical="center"/>
      <protection/>
    </xf>
    <xf numFmtId="0" fontId="2" fillId="39" borderId="11" xfId="42" applyNumberFormat="1" applyFont="1" applyFill="1" applyBorder="1" applyAlignment="1">
      <alignment horizontal="center" vertical="center" wrapText="1" shrinkToFit="1"/>
      <protection/>
    </xf>
    <xf numFmtId="0" fontId="2" fillId="39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2" fillId="0" borderId="11" xfId="0" applyNumberFormat="1" applyFont="1" applyFill="1" applyBorder="1" applyAlignment="1">
      <alignment vertical="center"/>
    </xf>
    <xf numFmtId="190" fontId="2" fillId="0" borderId="11" xfId="0" applyNumberFormat="1" applyFont="1" applyFill="1" applyBorder="1" applyAlignment="1">
      <alignment vertical="center"/>
    </xf>
    <xf numFmtId="190" fontId="2" fillId="0" borderId="11" xfId="0" applyNumberFormat="1" applyFont="1" applyBorder="1" applyAlignment="1">
      <alignment vertical="center"/>
    </xf>
    <xf numFmtId="192" fontId="2" fillId="0" borderId="11" xfId="54" applyNumberFormat="1" applyFont="1" applyFill="1" applyBorder="1" applyAlignment="1">
      <alignment vertical="center"/>
      <protection/>
    </xf>
    <xf numFmtId="193" fontId="2" fillId="0" borderId="11" xfId="0" applyNumberFormat="1" applyFont="1" applyFill="1" applyBorder="1" applyAlignment="1">
      <alignment vertical="center"/>
    </xf>
    <xf numFmtId="0" fontId="2" fillId="0" borderId="11" xfId="54" applyFont="1" applyFill="1" applyBorder="1" applyAlignment="1">
      <alignment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41" applyNumberFormat="1" applyFont="1" applyFill="1" applyBorder="1" applyAlignment="1">
      <alignment vertical="center" shrinkToFit="1"/>
      <protection/>
    </xf>
    <xf numFmtId="190" fontId="2" fillId="0" borderId="11" xfId="54" applyNumberFormat="1" applyFont="1" applyFill="1" applyBorder="1" applyAlignment="1">
      <alignment vertical="center"/>
      <protection/>
    </xf>
    <xf numFmtId="192" fontId="2" fillId="33" borderId="11" xfId="54" applyNumberFormat="1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vertical="center"/>
    </xf>
    <xf numFmtId="14" fontId="2" fillId="40" borderId="11" xfId="0" applyNumberFormat="1" applyFont="1" applyFill="1" applyBorder="1" applyAlignment="1">
      <alignment vertical="center"/>
    </xf>
    <xf numFmtId="190" fontId="2" fillId="40" borderId="11" xfId="0" applyNumberFormat="1" applyFont="1" applyFill="1" applyBorder="1" applyAlignment="1">
      <alignment vertical="center"/>
    </xf>
    <xf numFmtId="190" fontId="2" fillId="40" borderId="11" xfId="54" applyNumberFormat="1" applyFont="1" applyFill="1" applyBorder="1" applyAlignment="1">
      <alignment vertical="center"/>
      <protection/>
    </xf>
    <xf numFmtId="192" fontId="2" fillId="40" borderId="11" xfId="54" applyNumberFormat="1" applyFont="1" applyFill="1" applyBorder="1" applyAlignment="1">
      <alignment vertical="center"/>
      <protection/>
    </xf>
    <xf numFmtId="193" fontId="2" fillId="40" borderId="11" xfId="0" applyNumberFormat="1" applyFont="1" applyFill="1" applyBorder="1" applyAlignment="1">
      <alignment vertical="center"/>
    </xf>
    <xf numFmtId="0" fontId="2" fillId="40" borderId="11" xfId="54" applyFont="1" applyFill="1" applyBorder="1" applyAlignment="1">
      <alignment vertical="center"/>
      <protection/>
    </xf>
    <xf numFmtId="0" fontId="2" fillId="40" borderId="11" xfId="0" applyNumberFormat="1" applyFont="1" applyFill="1" applyBorder="1" applyAlignment="1">
      <alignment vertical="center"/>
    </xf>
    <xf numFmtId="193" fontId="2" fillId="40" borderId="11" xfId="0" applyNumberFormat="1" applyFont="1" applyFill="1" applyBorder="1" applyAlignment="1">
      <alignment vertical="center" shrinkToFit="1"/>
    </xf>
    <xf numFmtId="0" fontId="2" fillId="40" borderId="11" xfId="0" applyFont="1" applyFill="1" applyBorder="1" applyAlignment="1">
      <alignment vertical="center"/>
    </xf>
    <xf numFmtId="14" fontId="2" fillId="26" borderId="11" xfId="0" applyNumberFormat="1" applyFont="1" applyFill="1" applyBorder="1" applyAlignment="1">
      <alignment vertical="center"/>
    </xf>
    <xf numFmtId="190" fontId="2" fillId="26" borderId="11" xfId="0" applyNumberFormat="1" applyFont="1" applyFill="1" applyBorder="1" applyAlignment="1">
      <alignment vertical="center"/>
    </xf>
    <xf numFmtId="190" fontId="2" fillId="26" borderId="11" xfId="54" applyNumberFormat="1" applyFont="1" applyFill="1" applyBorder="1" applyAlignment="1">
      <alignment vertical="center"/>
      <protection/>
    </xf>
    <xf numFmtId="192" fontId="2" fillId="26" borderId="11" xfId="54" applyNumberFormat="1" applyFont="1" applyFill="1" applyBorder="1" applyAlignment="1">
      <alignment vertical="center"/>
      <protection/>
    </xf>
    <xf numFmtId="193" fontId="2" fillId="26" borderId="11" xfId="0" applyNumberFormat="1" applyFont="1" applyFill="1" applyBorder="1" applyAlignment="1">
      <alignment vertical="center"/>
    </xf>
    <xf numFmtId="193" fontId="2" fillId="26" borderId="11" xfId="0" applyNumberFormat="1" applyFont="1" applyFill="1" applyBorder="1" applyAlignment="1">
      <alignment vertical="center" shrinkToFit="1"/>
    </xf>
    <xf numFmtId="0" fontId="2" fillId="26" borderId="11" xfId="0" applyFont="1" applyFill="1" applyBorder="1" applyAlignment="1">
      <alignment vertical="center"/>
    </xf>
    <xf numFmtId="0" fontId="2" fillId="26" borderId="11" xfId="0" applyNumberFormat="1" applyFont="1" applyFill="1" applyBorder="1" applyAlignment="1">
      <alignment vertical="center"/>
    </xf>
    <xf numFmtId="193" fontId="2" fillId="0" borderId="11" xfId="0" applyNumberFormat="1" applyFont="1" applyFill="1" applyBorder="1" applyAlignment="1">
      <alignment vertical="center" shrinkToFit="1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193" fontId="2" fillId="0" borderId="10" xfId="0" applyNumberFormat="1" applyFont="1" applyFill="1" applyBorder="1" applyAlignment="1">
      <alignment vertical="center" shrinkToFit="1"/>
    </xf>
    <xf numFmtId="193" fontId="2" fillId="0" borderId="12" xfId="0" applyNumberFormat="1" applyFont="1" applyFill="1" applyBorder="1" applyAlignment="1">
      <alignment vertical="center" shrinkToFit="1"/>
    </xf>
    <xf numFmtId="190" fontId="2" fillId="0" borderId="12" xfId="54" applyNumberFormat="1" applyFont="1" applyFill="1" applyBorder="1" applyAlignment="1">
      <alignment vertical="center"/>
      <protection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201" fontId="2" fillId="0" borderId="11" xfId="43" applyNumberFormat="1" applyFont="1" applyFill="1" applyBorder="1" applyAlignment="1">
      <alignment vertical="center"/>
      <protection/>
    </xf>
    <xf numFmtId="190" fontId="2" fillId="0" borderId="11" xfId="43" applyNumberFormat="1" applyFont="1" applyFill="1" applyBorder="1" applyAlignment="1">
      <alignment vertical="center"/>
      <protection/>
    </xf>
    <xf numFmtId="193" fontId="2" fillId="0" borderId="11" xfId="43" applyNumberFormat="1" applyFont="1" applyFill="1" applyBorder="1" applyAlignment="1">
      <alignment vertical="center"/>
      <protection/>
    </xf>
    <xf numFmtId="0" fontId="2" fillId="0" borderId="11" xfId="43" applyNumberFormat="1" applyFont="1" applyFill="1" applyBorder="1" applyAlignment="1">
      <alignment vertical="center" shrinkToFit="1"/>
      <protection/>
    </xf>
    <xf numFmtId="0" fontId="2" fillId="0" borderId="11" xfId="0" applyFont="1" applyBorder="1" applyAlignment="1">
      <alignment vertical="center"/>
    </xf>
    <xf numFmtId="193" fontId="2" fillId="0" borderId="11" xfId="43" applyNumberFormat="1" applyFont="1" applyFill="1" applyBorder="1" applyAlignment="1">
      <alignment vertical="center" shrinkToFit="1"/>
      <protection/>
    </xf>
    <xf numFmtId="0" fontId="2" fillId="0" borderId="11" xfId="43" applyNumberFormat="1" applyFont="1" applyFill="1" applyBorder="1" applyAlignment="1">
      <alignment vertical="center"/>
      <protection/>
    </xf>
    <xf numFmtId="0" fontId="2" fillId="0" borderId="11" xfId="43" applyFont="1" applyFill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2" fillId="24" borderId="0" xfId="0" applyFont="1" applyFill="1" applyAlignment="1">
      <alignment vertical="center" wrapText="1"/>
    </xf>
    <xf numFmtId="201" fontId="2" fillId="24" borderId="11" xfId="43" applyNumberFormat="1" applyFont="1" applyFill="1" applyBorder="1" applyAlignment="1">
      <alignment vertical="center"/>
      <protection/>
    </xf>
    <xf numFmtId="190" fontId="2" fillId="24" borderId="11" xfId="54" applyNumberFormat="1" applyFont="1" applyFill="1" applyBorder="1" applyAlignment="1">
      <alignment vertical="center"/>
      <protection/>
    </xf>
    <xf numFmtId="192" fontId="2" fillId="24" borderId="11" xfId="54" applyNumberFormat="1" applyFont="1" applyFill="1" applyBorder="1" applyAlignment="1">
      <alignment vertical="center"/>
      <protection/>
    </xf>
    <xf numFmtId="193" fontId="2" fillId="24" borderId="11" xfId="43" applyNumberFormat="1" applyFont="1" applyFill="1" applyBorder="1" applyAlignment="1">
      <alignment vertical="center"/>
      <protection/>
    </xf>
    <xf numFmtId="0" fontId="2" fillId="24" borderId="11" xfId="54" applyFont="1" applyFill="1" applyBorder="1" applyAlignment="1">
      <alignment vertical="center"/>
      <protection/>
    </xf>
    <xf numFmtId="0" fontId="2" fillId="24" borderId="11" xfId="43" applyNumberFormat="1" applyFont="1" applyFill="1" applyBorder="1" applyAlignment="1">
      <alignment vertical="center" shrinkToFit="1"/>
      <protection/>
    </xf>
    <xf numFmtId="0" fontId="2" fillId="24" borderId="11" xfId="43" applyFont="1" applyFill="1" applyBorder="1" applyAlignment="1">
      <alignment vertical="center"/>
      <protection/>
    </xf>
    <xf numFmtId="193" fontId="2" fillId="24" borderId="11" xfId="43" applyNumberFormat="1" applyFont="1" applyFill="1" applyBorder="1" applyAlignment="1">
      <alignment vertical="center" shrinkToFit="1"/>
      <protection/>
    </xf>
    <xf numFmtId="0" fontId="2" fillId="24" borderId="11" xfId="43" applyNumberFormat="1" applyFont="1" applyFill="1" applyBorder="1" applyAlignment="1">
      <alignment vertical="center"/>
      <protection/>
    </xf>
    <xf numFmtId="201" fontId="2" fillId="26" borderId="11" xfId="43" applyNumberFormat="1" applyFont="1" applyFill="1" applyBorder="1" applyAlignment="1">
      <alignment vertical="center"/>
      <protection/>
    </xf>
    <xf numFmtId="193" fontId="2" fillId="26" borderId="11" xfId="43" applyNumberFormat="1" applyFont="1" applyFill="1" applyBorder="1" applyAlignment="1">
      <alignment vertical="center"/>
      <protection/>
    </xf>
    <xf numFmtId="0" fontId="2" fillId="26" borderId="11" xfId="43" applyNumberFormat="1" applyFont="1" applyFill="1" applyBorder="1" applyAlignment="1">
      <alignment vertical="center" shrinkToFit="1"/>
      <protection/>
    </xf>
    <xf numFmtId="0" fontId="2" fillId="26" borderId="11" xfId="43" applyFont="1" applyFill="1" applyBorder="1" applyAlignment="1">
      <alignment vertical="center"/>
      <protection/>
    </xf>
    <xf numFmtId="0" fontId="2" fillId="33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12" xfId="43" applyNumberFormat="1" applyFont="1" applyFill="1" applyBorder="1" applyAlignment="1">
      <alignment vertical="center" shrinkToFit="1"/>
      <protection/>
    </xf>
    <xf numFmtId="193" fontId="2" fillId="0" borderId="10" xfId="43" applyNumberFormat="1" applyFont="1" applyFill="1" applyBorder="1" applyAlignment="1">
      <alignment vertical="center" shrinkToFit="1"/>
      <protection/>
    </xf>
    <xf numFmtId="0" fontId="2" fillId="41" borderId="11" xfId="0" applyFont="1" applyFill="1" applyBorder="1" applyAlignment="1">
      <alignment vertical="center"/>
    </xf>
    <xf numFmtId="190" fontId="2" fillId="0" borderId="11" xfId="0" applyNumberFormat="1" applyFont="1" applyFill="1" applyBorder="1" applyAlignment="1">
      <alignment vertical="center" wrapText="1"/>
    </xf>
    <xf numFmtId="191" fontId="2" fillId="0" borderId="11" xfId="54" applyNumberFormat="1" applyFont="1" applyFill="1" applyBorder="1" applyAlignment="1">
      <alignment vertical="center" wrapText="1"/>
      <protection/>
    </xf>
    <xf numFmtId="190" fontId="2" fillId="0" borderId="11" xfId="54" applyNumberFormat="1" applyFont="1" applyFill="1" applyBorder="1" applyAlignment="1">
      <alignment vertical="center" wrapText="1"/>
      <protection/>
    </xf>
    <xf numFmtId="192" fontId="2" fillId="33" borderId="11" xfId="54" applyNumberFormat="1" applyFont="1" applyFill="1" applyBorder="1" applyAlignment="1">
      <alignment vertical="center" wrapText="1"/>
      <protection/>
    </xf>
    <xf numFmtId="193" fontId="2" fillId="0" borderId="11" xfId="0" applyNumberFormat="1" applyFont="1" applyFill="1" applyBorder="1" applyAlignment="1">
      <alignment vertical="center" wrapText="1"/>
    </xf>
    <xf numFmtId="0" fontId="2" fillId="0" borderId="11" xfId="54" applyFont="1" applyFill="1" applyBorder="1" applyAlignment="1">
      <alignment vertical="center" wrapText="1"/>
      <protection/>
    </xf>
    <xf numFmtId="190" fontId="2" fillId="0" borderId="12" xfId="54" applyNumberFormat="1" applyFont="1" applyFill="1" applyBorder="1" applyAlignment="1">
      <alignment vertical="center" wrapText="1"/>
      <protection/>
    </xf>
    <xf numFmtId="0" fontId="2" fillId="0" borderId="10" xfId="41" applyNumberFormat="1" applyFont="1" applyFill="1" applyBorder="1" applyAlignment="1">
      <alignment vertical="center" shrinkToFit="1"/>
      <protection/>
    </xf>
    <xf numFmtId="0" fontId="2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24" borderId="12" xfId="43" applyFont="1" applyFill="1" applyBorder="1" applyAlignment="1">
      <alignment vertical="center"/>
      <protection/>
    </xf>
    <xf numFmtId="193" fontId="2" fillId="24" borderId="10" xfId="43" applyNumberFormat="1" applyFont="1" applyFill="1" applyBorder="1" applyAlignment="1">
      <alignment vertical="center" shrinkToFit="1"/>
      <protection/>
    </xf>
    <xf numFmtId="0" fontId="2" fillId="26" borderId="12" xfId="43" applyNumberFormat="1" applyFont="1" applyFill="1" applyBorder="1" applyAlignment="1">
      <alignment vertical="center" shrinkToFit="1"/>
      <protection/>
    </xf>
    <xf numFmtId="0" fontId="5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1" xfId="0" applyNumberFormat="1" applyFont="1" applyFill="1" applyBorder="1" applyAlignment="1">
      <alignment vertical="center" wrapText="1"/>
    </xf>
    <xf numFmtId="192" fontId="2" fillId="0" borderId="11" xfId="54" applyNumberFormat="1" applyFont="1" applyFill="1" applyBorder="1" applyAlignment="1">
      <alignment vertical="center" wrapText="1"/>
      <protection/>
    </xf>
    <xf numFmtId="0" fontId="8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 shrinkToFit="1"/>
    </xf>
    <xf numFmtId="0" fontId="2" fillId="39" borderId="0" xfId="0" applyFont="1" applyFill="1" applyAlignment="1">
      <alignment vertical="center"/>
    </xf>
    <xf numFmtId="14" fontId="2" fillId="42" borderId="11" xfId="0" applyNumberFormat="1" applyFont="1" applyFill="1" applyBorder="1" applyAlignment="1">
      <alignment vertical="center" wrapText="1"/>
    </xf>
    <xf numFmtId="190" fontId="2" fillId="42" borderId="11" xfId="0" applyNumberFormat="1" applyFont="1" applyFill="1" applyBorder="1" applyAlignment="1">
      <alignment vertical="center" wrapText="1"/>
    </xf>
    <xf numFmtId="190" fontId="2" fillId="42" borderId="11" xfId="54" applyNumberFormat="1" applyFont="1" applyFill="1" applyBorder="1" applyAlignment="1">
      <alignment vertical="center" wrapText="1"/>
      <protection/>
    </xf>
    <xf numFmtId="193" fontId="2" fillId="42" borderId="11" xfId="0" applyNumberFormat="1" applyFont="1" applyFill="1" applyBorder="1" applyAlignment="1">
      <alignment vertical="center" wrapText="1"/>
    </xf>
    <xf numFmtId="0" fontId="2" fillId="42" borderId="11" xfId="54" applyFont="1" applyFill="1" applyBorder="1" applyAlignment="1">
      <alignment vertical="center" wrapText="1"/>
      <protection/>
    </xf>
    <xf numFmtId="0" fontId="8" fillId="42" borderId="11" xfId="0" applyFont="1" applyFill="1" applyBorder="1" applyAlignment="1">
      <alignment vertical="center"/>
    </xf>
    <xf numFmtId="0" fontId="2" fillId="42" borderId="11" xfId="0" applyFont="1" applyFill="1" applyBorder="1" applyAlignment="1">
      <alignment vertical="center"/>
    </xf>
    <xf numFmtId="0" fontId="2" fillId="42" borderId="11" xfId="0" applyNumberFormat="1" applyFont="1" applyFill="1" applyBorder="1" applyAlignment="1">
      <alignment vertical="center" wrapText="1"/>
    </xf>
    <xf numFmtId="191" fontId="2" fillId="39" borderId="11" xfId="43" applyNumberFormat="1" applyFont="1" applyFill="1" applyBorder="1" applyAlignment="1">
      <alignment vertical="center"/>
      <protection/>
    </xf>
    <xf numFmtId="190" fontId="2" fillId="39" borderId="11" xfId="54" applyNumberFormat="1" applyFont="1" applyFill="1" applyBorder="1" applyAlignment="1">
      <alignment vertical="center"/>
      <protection/>
    </xf>
    <xf numFmtId="192" fontId="2" fillId="39" borderId="11" xfId="54" applyNumberFormat="1" applyFont="1" applyFill="1" applyBorder="1" applyAlignment="1">
      <alignment vertical="center"/>
      <protection/>
    </xf>
    <xf numFmtId="193" fontId="2" fillId="39" borderId="11" xfId="43" applyNumberFormat="1" applyFont="1" applyFill="1" applyBorder="1" applyAlignment="1">
      <alignment vertical="center"/>
      <protection/>
    </xf>
    <xf numFmtId="0" fontId="2" fillId="39" borderId="11" xfId="43" applyNumberFormat="1" applyFont="1" applyFill="1" applyBorder="1" applyAlignment="1">
      <alignment vertical="center" shrinkToFit="1"/>
      <protection/>
    </xf>
    <xf numFmtId="0" fontId="2" fillId="39" borderId="11" xfId="46" applyFont="1" applyFill="1" applyBorder="1" applyAlignment="1">
      <alignment vertical="center"/>
      <protection/>
    </xf>
    <xf numFmtId="0" fontId="2" fillId="39" borderId="11" xfId="43" applyFont="1" applyFill="1" applyBorder="1" applyAlignment="1">
      <alignment vertical="center"/>
      <protection/>
    </xf>
    <xf numFmtId="193" fontId="2" fillId="39" borderId="11" xfId="42" applyNumberFormat="1" applyFont="1" applyFill="1" applyBorder="1" applyAlignment="1">
      <alignment vertical="center" shrinkToFit="1"/>
      <protection/>
    </xf>
    <xf numFmtId="0" fontId="2" fillId="39" borderId="11" xfId="43" applyNumberFormat="1" applyFont="1" applyFill="1" applyBorder="1" applyAlignment="1">
      <alignment vertical="center"/>
      <protection/>
    </xf>
    <xf numFmtId="0" fontId="2" fillId="39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4" fontId="2" fillId="43" borderId="11" xfId="0" applyNumberFormat="1" applyFont="1" applyFill="1" applyBorder="1" applyAlignment="1">
      <alignment vertical="center" wrapText="1"/>
    </xf>
    <xf numFmtId="190" fontId="2" fillId="43" borderId="11" xfId="54" applyNumberFormat="1" applyFont="1" applyFill="1" applyBorder="1" applyAlignment="1">
      <alignment vertical="center" wrapText="1"/>
      <protection/>
    </xf>
    <xf numFmtId="192" fontId="2" fillId="43" borderId="11" xfId="54" applyNumberFormat="1" applyFont="1" applyFill="1" applyBorder="1" applyAlignment="1">
      <alignment vertical="center" wrapText="1"/>
      <protection/>
    </xf>
    <xf numFmtId="193" fontId="2" fillId="43" borderId="11" xfId="0" applyNumberFormat="1" applyFont="1" applyFill="1" applyBorder="1" applyAlignment="1">
      <alignment vertical="center" wrapText="1"/>
    </xf>
    <xf numFmtId="0" fontId="2" fillId="43" borderId="11" xfId="54" applyFont="1" applyFill="1" applyBorder="1" applyAlignment="1">
      <alignment vertical="center" wrapText="1"/>
      <protection/>
    </xf>
    <xf numFmtId="0" fontId="2" fillId="43" borderId="11" xfId="0" applyFont="1" applyFill="1" applyBorder="1" applyAlignment="1">
      <alignment vertical="center"/>
    </xf>
    <xf numFmtId="191" fontId="2" fillId="34" borderId="11" xfId="43" applyNumberFormat="1" applyFont="1" applyFill="1" applyBorder="1" applyAlignment="1">
      <alignment vertical="center"/>
      <protection/>
    </xf>
    <xf numFmtId="190" fontId="2" fillId="34" borderId="11" xfId="54" applyNumberFormat="1" applyFont="1" applyFill="1" applyBorder="1" applyAlignment="1">
      <alignment vertical="center"/>
      <protection/>
    </xf>
    <xf numFmtId="192" fontId="2" fillId="34" borderId="11" xfId="54" applyNumberFormat="1" applyFont="1" applyFill="1" applyBorder="1" applyAlignment="1">
      <alignment vertical="center"/>
      <protection/>
    </xf>
    <xf numFmtId="193" fontId="2" fillId="34" borderId="11" xfId="43" applyNumberFormat="1" applyFont="1" applyFill="1" applyBorder="1" applyAlignment="1">
      <alignment vertical="center"/>
      <protection/>
    </xf>
    <xf numFmtId="0" fontId="2" fillId="34" borderId="11" xfId="54" applyFont="1" applyFill="1" applyBorder="1" applyAlignment="1">
      <alignment vertical="center"/>
      <protection/>
    </xf>
    <xf numFmtId="0" fontId="2" fillId="34" borderId="11" xfId="43" applyNumberFormat="1" applyFont="1" applyFill="1" applyBorder="1" applyAlignment="1">
      <alignment vertical="center" shrinkToFit="1"/>
      <protection/>
    </xf>
    <xf numFmtId="0" fontId="2" fillId="34" borderId="11" xfId="43" applyFont="1" applyFill="1" applyBorder="1" applyAlignment="1">
      <alignment vertical="center"/>
      <protection/>
    </xf>
    <xf numFmtId="193" fontId="2" fillId="34" borderId="11" xfId="43" applyNumberFormat="1" applyFont="1" applyFill="1" applyBorder="1" applyAlignment="1">
      <alignment vertical="center" shrinkToFit="1"/>
      <protection/>
    </xf>
    <xf numFmtId="0" fontId="2" fillId="34" borderId="11" xfId="43" applyNumberFormat="1" applyFont="1" applyFill="1" applyBorder="1" applyAlignment="1">
      <alignment vertical="center"/>
      <protection/>
    </xf>
    <xf numFmtId="191" fontId="2" fillId="39" borderId="11" xfId="0" applyNumberFormat="1" applyFont="1" applyFill="1" applyBorder="1" applyAlignment="1">
      <alignment vertical="center"/>
    </xf>
    <xf numFmtId="193" fontId="2" fillId="39" borderId="11" xfId="0" applyNumberFormat="1" applyFont="1" applyFill="1" applyBorder="1" applyAlignment="1">
      <alignment vertical="center"/>
    </xf>
    <xf numFmtId="0" fontId="2" fillId="39" borderId="11" xfId="54" applyFont="1" applyFill="1" applyBorder="1" applyAlignment="1">
      <alignment vertical="center"/>
      <protection/>
    </xf>
    <xf numFmtId="0" fontId="2" fillId="39" borderId="11" xfId="42" applyNumberFormat="1" applyFont="1" applyFill="1" applyBorder="1" applyAlignment="1">
      <alignment vertical="center" wrapText="1" shrinkToFit="1"/>
      <protection/>
    </xf>
    <xf numFmtId="193" fontId="2" fillId="38" borderId="11" xfId="0" applyNumberFormat="1" applyFont="1" applyFill="1" applyBorder="1" applyAlignment="1">
      <alignment vertical="center" shrinkToFit="1"/>
    </xf>
    <xf numFmtId="191" fontId="2" fillId="19" borderId="11" xfId="0" applyNumberFormat="1" applyFont="1" applyFill="1" applyBorder="1" applyAlignment="1">
      <alignment vertical="center"/>
    </xf>
    <xf numFmtId="190" fontId="2" fillId="19" borderId="11" xfId="54" applyNumberFormat="1" applyFont="1" applyFill="1" applyBorder="1" applyAlignment="1">
      <alignment vertical="center"/>
      <protection/>
    </xf>
    <xf numFmtId="192" fontId="2" fillId="19" borderId="11" xfId="54" applyNumberFormat="1" applyFont="1" applyFill="1" applyBorder="1" applyAlignment="1">
      <alignment vertical="center"/>
      <protection/>
    </xf>
    <xf numFmtId="193" fontId="2" fillId="19" borderId="11" xfId="0" applyNumberFormat="1" applyFont="1" applyFill="1" applyBorder="1" applyAlignment="1">
      <alignment vertical="center"/>
    </xf>
    <xf numFmtId="0" fontId="2" fillId="19" borderId="11" xfId="54" applyFont="1" applyFill="1" applyBorder="1" applyAlignment="1">
      <alignment vertical="center"/>
      <protection/>
    </xf>
    <xf numFmtId="0" fontId="2" fillId="19" borderId="11" xfId="42" applyNumberFormat="1" applyFont="1" applyFill="1" applyBorder="1" applyAlignment="1">
      <alignment vertical="center" shrinkToFit="1"/>
      <protection/>
    </xf>
    <xf numFmtId="0" fontId="2" fillId="19" borderId="11" xfId="0" applyFont="1" applyFill="1" applyBorder="1" applyAlignment="1">
      <alignment vertical="center"/>
    </xf>
    <xf numFmtId="193" fontId="2" fillId="19" borderId="11" xfId="42" applyNumberFormat="1" applyFont="1" applyFill="1" applyBorder="1" applyAlignment="1">
      <alignment vertical="center" shrinkToFit="1"/>
      <protection/>
    </xf>
    <xf numFmtId="0" fontId="2" fillId="43" borderId="11" xfId="0" applyNumberFormat="1" applyFont="1" applyFill="1" applyBorder="1" applyAlignment="1">
      <alignment vertical="center" wrapText="1" shrinkToFit="1"/>
    </xf>
    <xf numFmtId="0" fontId="2" fillId="43" borderId="12" xfId="0" applyFont="1" applyFill="1" applyBorder="1" applyAlignment="1">
      <alignment vertical="center"/>
    </xf>
    <xf numFmtId="0" fontId="2" fillId="43" borderId="10" xfId="0" applyFont="1" applyFill="1" applyBorder="1" applyAlignment="1">
      <alignment vertical="center"/>
    </xf>
    <xf numFmtId="0" fontId="2" fillId="39" borderId="12" xfId="43" applyNumberFormat="1" applyFont="1" applyFill="1" applyBorder="1" applyAlignment="1">
      <alignment vertical="center" shrinkToFit="1"/>
      <protection/>
    </xf>
    <xf numFmtId="193" fontId="2" fillId="38" borderId="10" xfId="0" applyNumberFormat="1" applyFont="1" applyFill="1" applyBorder="1" applyAlignment="1">
      <alignment vertical="center" shrinkToFit="1"/>
    </xf>
    <xf numFmtId="0" fontId="2" fillId="39" borderId="12" xfId="42" applyNumberFormat="1" applyFont="1" applyFill="1" applyBorder="1" applyAlignment="1">
      <alignment vertical="center" wrapText="1" shrinkToFit="1"/>
      <protection/>
    </xf>
    <xf numFmtId="0" fontId="2" fillId="19" borderId="12" xfId="42" applyNumberFormat="1" applyFont="1" applyFill="1" applyBorder="1" applyAlignment="1">
      <alignment vertical="center" shrinkToFit="1"/>
      <protection/>
    </xf>
    <xf numFmtId="193" fontId="2" fillId="19" borderId="10" xfId="42" applyNumberFormat="1" applyFont="1" applyFill="1" applyBorder="1" applyAlignment="1">
      <alignment vertical="center" shrinkToFit="1"/>
      <protection/>
    </xf>
    <xf numFmtId="201" fontId="2" fillId="39" borderId="11" xfId="43" applyNumberFormat="1" applyFont="1" applyFill="1" applyBorder="1" applyAlignment="1">
      <alignment vertical="center"/>
      <protection/>
    </xf>
    <xf numFmtId="190" fontId="2" fillId="39" borderId="11" xfId="43" applyNumberFormat="1" applyFont="1" applyFill="1" applyBorder="1" applyAlignment="1">
      <alignment vertical="center"/>
      <protection/>
    </xf>
    <xf numFmtId="193" fontId="2" fillId="39" borderId="11" xfId="43" applyNumberFormat="1" applyFont="1" applyFill="1" applyBorder="1" applyAlignment="1">
      <alignment vertical="center" shrinkToFit="1"/>
      <protection/>
    </xf>
    <xf numFmtId="192" fontId="2" fillId="42" borderId="11" xfId="54" applyNumberFormat="1" applyFont="1" applyFill="1" applyBorder="1" applyAlignment="1">
      <alignment vertical="center" wrapText="1"/>
      <protection/>
    </xf>
    <xf numFmtId="0" fontId="2" fillId="42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 wrapText="1"/>
    </xf>
    <xf numFmtId="0" fontId="5" fillId="33" borderId="12" xfId="42" applyNumberFormat="1" applyFont="1" applyFill="1" applyBorder="1" applyAlignment="1">
      <alignment horizontal="center" vertical="center" wrapText="1" shrinkToFit="1"/>
      <protection/>
    </xf>
    <xf numFmtId="193" fontId="2" fillId="26" borderId="10" xfId="43" applyNumberFormat="1" applyFont="1" applyFill="1" applyBorder="1" applyAlignment="1">
      <alignment vertical="center" shrinkToFit="1"/>
      <protection/>
    </xf>
    <xf numFmtId="193" fontId="2" fillId="39" borderId="10" xfId="42" applyNumberFormat="1" applyFont="1" applyFill="1" applyBorder="1" applyAlignment="1">
      <alignment vertical="center" shrinkToFit="1"/>
      <protection/>
    </xf>
    <xf numFmtId="0" fontId="8" fillId="42" borderId="12" xfId="0" applyNumberFormat="1" applyFont="1" applyFill="1" applyBorder="1" applyAlignment="1">
      <alignment vertical="center" wrapText="1"/>
    </xf>
    <xf numFmtId="0" fontId="2" fillId="42" borderId="10" xfId="0" applyFont="1" applyFill="1" applyBorder="1" applyAlignment="1">
      <alignment vertical="center"/>
    </xf>
    <xf numFmtId="0" fontId="5" fillId="33" borderId="12" xfId="42" applyFont="1" applyFill="1" applyBorder="1" applyAlignment="1">
      <alignment horizontal="center" vertical="center" wrapText="1"/>
      <protection/>
    </xf>
    <xf numFmtId="0" fontId="5" fillId="33" borderId="13" xfId="42" applyFont="1" applyFill="1" applyBorder="1" applyAlignment="1">
      <alignment horizontal="center" vertical="center" wrapText="1"/>
      <protection/>
    </xf>
    <xf numFmtId="0" fontId="5" fillId="33" borderId="10" xfId="42" applyFont="1" applyFill="1" applyBorder="1" applyAlignment="1">
      <alignment horizontal="center" vertical="center" wrapText="1"/>
      <protection/>
    </xf>
    <xf numFmtId="0" fontId="52" fillId="39" borderId="11" xfId="43" applyNumberFormat="1" applyFont="1" applyFill="1" applyBorder="1" applyAlignment="1">
      <alignment vertical="center"/>
      <protection/>
    </xf>
    <xf numFmtId="0" fontId="52" fillId="39" borderId="11" xfId="0" applyFont="1" applyFill="1" applyBorder="1" applyAlignment="1">
      <alignment vertical="center"/>
    </xf>
    <xf numFmtId="0" fontId="52" fillId="19" borderId="11" xfId="0" applyFont="1" applyFill="1" applyBorder="1" applyAlignment="1">
      <alignment vertical="center"/>
    </xf>
    <xf numFmtId="0" fontId="52" fillId="39" borderId="11" xfId="43" applyNumberFormat="1" applyFont="1" applyFill="1" applyBorder="1" applyAlignment="1">
      <alignment vertical="center" shrinkToFit="1"/>
      <protection/>
    </xf>
    <xf numFmtId="190" fontId="52" fillId="0" borderId="11" xfId="0" applyNumberFormat="1" applyFont="1" applyBorder="1" applyAlignment="1">
      <alignment vertical="center"/>
    </xf>
    <xf numFmtId="191" fontId="52" fillId="39" borderId="11" xfId="0" applyNumberFormat="1" applyFont="1" applyFill="1" applyBorder="1" applyAlignment="1">
      <alignment vertical="center"/>
    </xf>
    <xf numFmtId="191" fontId="52" fillId="39" borderId="11" xfId="0" applyNumberFormat="1" applyFont="1" applyFill="1" applyBorder="1" applyAlignment="1">
      <alignment horizontal="center" vertical="center"/>
    </xf>
    <xf numFmtId="190" fontId="52" fillId="39" borderId="11" xfId="54" applyNumberFormat="1" applyFont="1" applyFill="1" applyBorder="1" applyAlignment="1">
      <alignment horizontal="center" vertical="center"/>
      <protection/>
    </xf>
    <xf numFmtId="191" fontId="52" fillId="39" borderId="11" xfId="43" applyNumberFormat="1" applyFont="1" applyFill="1" applyBorder="1" applyAlignment="1">
      <alignment horizontal="center" vertical="center"/>
      <protection/>
    </xf>
    <xf numFmtId="192" fontId="52" fillId="39" borderId="11" xfId="54" applyNumberFormat="1" applyFont="1" applyFill="1" applyBorder="1" applyAlignment="1">
      <alignment horizontal="center" vertical="center"/>
      <protection/>
    </xf>
    <xf numFmtId="193" fontId="52" fillId="39" borderId="11" xfId="0" applyNumberFormat="1" applyFont="1" applyFill="1" applyBorder="1" applyAlignment="1">
      <alignment horizontal="center" vertical="center"/>
    </xf>
    <xf numFmtId="0" fontId="52" fillId="39" borderId="11" xfId="54" applyFont="1" applyFill="1" applyBorder="1" applyAlignment="1">
      <alignment horizontal="center" vertical="center"/>
      <protection/>
    </xf>
    <xf numFmtId="0" fontId="52" fillId="39" borderId="12" xfId="42" applyNumberFormat="1" applyFont="1" applyFill="1" applyBorder="1" applyAlignment="1">
      <alignment horizontal="center" vertical="center" wrapText="1" shrinkToFit="1"/>
      <protection/>
    </xf>
    <xf numFmtId="0" fontId="52" fillId="39" borderId="11" xfId="0" applyFont="1" applyFill="1" applyBorder="1" applyAlignment="1">
      <alignment horizontal="center" vertical="center"/>
    </xf>
    <xf numFmtId="193" fontId="52" fillId="39" borderId="10" xfId="42" applyNumberFormat="1" applyFont="1" applyFill="1" applyBorder="1" applyAlignment="1">
      <alignment horizontal="center" vertical="center" shrinkToFit="1"/>
      <protection/>
    </xf>
    <xf numFmtId="0" fontId="52" fillId="39" borderId="11" xfId="43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</cellXfs>
  <cellStyles count="7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oft Excel]&#10;&#10;Comment=The open=/f lines load custom functions into the Paste Function list.&#10;&#10;Maximized=1&#10;&#10;AutoFormat=" xfId="33"/>
    <cellStyle name="一般 10" xfId="34"/>
    <cellStyle name="一般 11" xfId="35"/>
    <cellStyle name="一般 12" xfId="36"/>
    <cellStyle name="一般 13" xfId="37"/>
    <cellStyle name="一般 14" xfId="38"/>
    <cellStyle name="一般 15" xfId="39"/>
    <cellStyle name="一般 16" xfId="40"/>
    <cellStyle name="一般 2" xfId="41"/>
    <cellStyle name="一般 3" xfId="42"/>
    <cellStyle name="一般 3 2" xfId="43"/>
    <cellStyle name="一般 3 2 2" xfId="44"/>
    <cellStyle name="一般 3 3" xfId="45"/>
    <cellStyle name="一般 4" xfId="46"/>
    <cellStyle name="一般 4 2" xfId="47"/>
    <cellStyle name="一般 5" xfId="48"/>
    <cellStyle name="一般 5 2" xfId="49"/>
    <cellStyle name="一般 6" xfId="50"/>
    <cellStyle name="一般 7" xfId="51"/>
    <cellStyle name="一般 8" xfId="52"/>
    <cellStyle name="一般 9" xfId="53"/>
    <cellStyle name="一般_Sheet1" xfId="54"/>
    <cellStyle name="Comma" xfId="55"/>
    <cellStyle name="Comma [0]" xfId="56"/>
    <cellStyle name="Followed Hyperlink" xfId="57"/>
    <cellStyle name="中等" xfId="58"/>
    <cellStyle name="合計" xfId="59"/>
    <cellStyle name="好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Hyperlink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警告文字" xfId="84"/>
  </cellStyles>
  <dxfs count="139"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83"/>
  <sheetViews>
    <sheetView tabSelected="1" zoomScale="80" zoomScaleNormal="80" zoomScalePageLayoutView="0" workbookViewId="0" topLeftCell="A1">
      <selection activeCell="K11" sqref="K11"/>
    </sheetView>
  </sheetViews>
  <sheetFormatPr defaultColWidth="9.00390625" defaultRowHeight="15.75" outlineLevelCol="1"/>
  <cols>
    <col min="1" max="1" width="16.625" style="36" bestFit="1" customWidth="1"/>
    <col min="2" max="2" width="9.875" style="22" customWidth="1"/>
    <col min="3" max="3" width="14.00390625" style="28" customWidth="1" outlineLevel="1"/>
    <col min="4" max="4" width="9.125" style="22" customWidth="1"/>
    <col min="5" max="5" width="10.25390625" style="22" customWidth="1"/>
    <col min="6" max="6" width="12.375" style="22" customWidth="1" outlineLevel="1"/>
    <col min="7" max="8" width="13.625" style="22" customWidth="1" outlineLevel="1"/>
    <col min="9" max="9" width="40.00390625" style="22" customWidth="1"/>
    <col min="10" max="10" width="17.50390625" style="22" customWidth="1"/>
    <col min="11" max="11" width="17.625" style="22" customWidth="1"/>
    <col min="12" max="12" width="26.375" style="22" customWidth="1"/>
    <col min="13" max="13" width="10.375" style="22" customWidth="1"/>
    <col min="14" max="14" width="5.625" style="22" customWidth="1"/>
    <col min="15" max="16384" width="9.00390625" style="22" customWidth="1"/>
  </cols>
  <sheetData>
    <row r="1" spans="1:14" ht="12.75" customHeight="1">
      <c r="A1" s="225" t="s">
        <v>117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24" s="116" customFormat="1" ht="24">
      <c r="A2" s="35" t="s">
        <v>6</v>
      </c>
      <c r="B2" s="24" t="s">
        <v>7</v>
      </c>
      <c r="C2" s="23" t="s">
        <v>8</v>
      </c>
      <c r="D2" s="25" t="s">
        <v>9</v>
      </c>
      <c r="E2" s="26" t="s">
        <v>0</v>
      </c>
      <c r="F2" s="25" t="s">
        <v>10</v>
      </c>
      <c r="G2" s="25" t="s">
        <v>11</v>
      </c>
      <c r="H2" s="27" t="s">
        <v>1</v>
      </c>
      <c r="I2" s="220" t="s">
        <v>12</v>
      </c>
      <c r="J2" s="26" t="s">
        <v>2</v>
      </c>
      <c r="K2" s="26" t="s">
        <v>203</v>
      </c>
      <c r="L2" s="26" t="s">
        <v>204</v>
      </c>
      <c r="M2" s="26" t="s">
        <v>3</v>
      </c>
      <c r="N2" s="26" t="s">
        <v>4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</row>
    <row r="3" spans="1:124" ht="12.75" customHeight="1">
      <c r="A3" s="151">
        <v>43404</v>
      </c>
      <c r="B3" s="138">
        <v>0.4375</v>
      </c>
      <c r="C3" s="151">
        <f>A3</f>
        <v>43404</v>
      </c>
      <c r="D3" s="138">
        <f>B3+TIME(0,30,0)</f>
        <v>0.4583333333333333</v>
      </c>
      <c r="E3" s="152">
        <f>WEEKDAY(A3)</f>
        <v>4</v>
      </c>
      <c r="F3" s="140" t="s">
        <v>30</v>
      </c>
      <c r="G3" s="140" t="s">
        <v>31</v>
      </c>
      <c r="H3" s="141" t="s">
        <v>51</v>
      </c>
      <c r="I3" s="153" t="s">
        <v>205</v>
      </c>
      <c r="J3" s="82" t="s">
        <v>206</v>
      </c>
      <c r="K3" s="82" t="s">
        <v>206</v>
      </c>
      <c r="L3" s="82" t="s">
        <v>207</v>
      </c>
      <c r="M3" s="82" t="s">
        <v>56</v>
      </c>
      <c r="N3" s="154">
        <v>5</v>
      </c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</row>
    <row r="4" spans="1:14" s="116" customFormat="1" ht="12.75" customHeight="1">
      <c r="A4" s="151">
        <v>43404</v>
      </c>
      <c r="B4" s="138">
        <f>D3</f>
        <v>0.4583333333333333</v>
      </c>
      <c r="C4" s="151">
        <f>A4</f>
        <v>43404</v>
      </c>
      <c r="D4" s="138">
        <f>B4+TIME(0,30,0)</f>
        <v>0.47916666666666663</v>
      </c>
      <c r="E4" s="152">
        <f>WEEKDAY(A4)</f>
        <v>4</v>
      </c>
      <c r="F4" s="140" t="s">
        <v>30</v>
      </c>
      <c r="G4" s="140" t="s">
        <v>31</v>
      </c>
      <c r="H4" s="141" t="s">
        <v>51</v>
      </c>
      <c r="I4" s="153" t="s">
        <v>208</v>
      </c>
      <c r="J4" s="82" t="s">
        <v>206</v>
      </c>
      <c r="K4" s="82" t="s">
        <v>206</v>
      </c>
      <c r="L4" s="82" t="s">
        <v>207</v>
      </c>
      <c r="M4" s="82" t="s">
        <v>56</v>
      </c>
      <c r="N4" s="154">
        <v>5</v>
      </c>
    </row>
    <row r="5" spans="1:14" s="116" customFormat="1" ht="12.75" customHeight="1">
      <c r="A5" s="72">
        <v>43405</v>
      </c>
      <c r="B5" s="73">
        <v>0.3333333333333333</v>
      </c>
      <c r="C5" s="72">
        <v>43405</v>
      </c>
      <c r="D5" s="232">
        <v>0.375</v>
      </c>
      <c r="E5" s="75">
        <f aca="true" t="shared" si="0" ref="E5:E12">A5</f>
        <v>43405</v>
      </c>
      <c r="F5" s="76" t="s">
        <v>209</v>
      </c>
      <c r="G5" s="76" t="s">
        <v>210</v>
      </c>
      <c r="H5" s="77" t="s">
        <v>211</v>
      </c>
      <c r="I5" s="78" t="s">
        <v>212</v>
      </c>
      <c r="J5" s="82" t="s">
        <v>213</v>
      </c>
      <c r="K5" s="82" t="s">
        <v>214</v>
      </c>
      <c r="L5" s="79" t="s">
        <v>215</v>
      </c>
      <c r="M5" s="76" t="s">
        <v>216</v>
      </c>
      <c r="N5" s="78">
        <v>7</v>
      </c>
    </row>
    <row r="6" spans="1:124" s="131" customFormat="1" ht="12.75" customHeight="1">
      <c r="A6" s="211">
        <v>43406</v>
      </c>
      <c r="B6" s="212">
        <v>0.3125</v>
      </c>
      <c r="C6" s="211">
        <f>A6</f>
        <v>43406</v>
      </c>
      <c r="D6" s="165">
        <v>0.3541666666666667</v>
      </c>
      <c r="E6" s="166">
        <f t="shared" si="0"/>
        <v>43406</v>
      </c>
      <c r="F6" s="167" t="s">
        <v>217</v>
      </c>
      <c r="G6" s="167" t="s">
        <v>218</v>
      </c>
      <c r="H6" s="192" t="s">
        <v>219</v>
      </c>
      <c r="I6" s="231" t="s">
        <v>314</v>
      </c>
      <c r="J6" s="173" t="s">
        <v>220</v>
      </c>
      <c r="K6" s="173" t="s">
        <v>220</v>
      </c>
      <c r="L6" s="213" t="s">
        <v>221</v>
      </c>
      <c r="M6" s="172" t="s">
        <v>321</v>
      </c>
      <c r="N6" s="170">
        <v>50</v>
      </c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</row>
    <row r="7" spans="1:124" s="155" customFormat="1" ht="12.75" customHeight="1">
      <c r="A7" s="108">
        <v>43406</v>
      </c>
      <c r="B7" s="109">
        <v>0.375</v>
      </c>
      <c r="C7" s="108">
        <f>A7</f>
        <v>43406</v>
      </c>
      <c r="D7" s="80">
        <v>0.4583333333333333</v>
      </c>
      <c r="E7" s="75">
        <f t="shared" si="0"/>
        <v>43406</v>
      </c>
      <c r="F7" s="110" t="s">
        <v>217</v>
      </c>
      <c r="G7" s="110" t="s">
        <v>218</v>
      </c>
      <c r="H7" s="77" t="s">
        <v>222</v>
      </c>
      <c r="I7" s="111" t="s">
        <v>223</v>
      </c>
      <c r="J7" s="112" t="s">
        <v>224</v>
      </c>
      <c r="K7" s="112" t="s">
        <v>225</v>
      </c>
      <c r="L7" s="113" t="s">
        <v>221</v>
      </c>
      <c r="M7" s="114" t="s">
        <v>226</v>
      </c>
      <c r="N7" s="115">
        <f>IF(M7="R",5,IF(M7="V+R",10,IF(M7="V+R+I",30,IF(M7="R+I",25,IF(M7="I",20)))))</f>
        <v>30</v>
      </c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</row>
    <row r="8" spans="1:124" s="131" customFormat="1" ht="12.75" customHeight="1">
      <c r="A8" s="72">
        <v>43406</v>
      </c>
      <c r="B8" s="73">
        <v>0.5625</v>
      </c>
      <c r="C8" s="72">
        <v>43406</v>
      </c>
      <c r="D8" s="80">
        <v>0.6041666666666666</v>
      </c>
      <c r="E8" s="81">
        <f t="shared" si="0"/>
        <v>43406</v>
      </c>
      <c r="F8" s="76" t="s">
        <v>209</v>
      </c>
      <c r="G8" s="76" t="s">
        <v>210</v>
      </c>
      <c r="H8" s="77" t="s">
        <v>227</v>
      </c>
      <c r="I8" s="80" t="s">
        <v>228</v>
      </c>
      <c r="J8" s="82" t="s">
        <v>229</v>
      </c>
      <c r="K8" s="82" t="s">
        <v>229</v>
      </c>
      <c r="L8" s="78" t="s">
        <v>230</v>
      </c>
      <c r="M8" s="82" t="s">
        <v>231</v>
      </c>
      <c r="N8" s="78">
        <v>6</v>
      </c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</row>
    <row r="9" spans="1:124" s="131" customFormat="1" ht="12.75" customHeight="1">
      <c r="A9" s="108">
        <v>43410</v>
      </c>
      <c r="B9" s="109">
        <v>0.5</v>
      </c>
      <c r="C9" s="108">
        <f>A9</f>
        <v>43410</v>
      </c>
      <c r="D9" s="80">
        <f>B9+TIME(1,0,0)</f>
        <v>0.5416666666666666</v>
      </c>
      <c r="E9" s="75">
        <f t="shared" si="0"/>
        <v>43410</v>
      </c>
      <c r="F9" s="110" t="s">
        <v>217</v>
      </c>
      <c r="G9" s="110" t="s">
        <v>218</v>
      </c>
      <c r="H9" s="115" t="s">
        <v>222</v>
      </c>
      <c r="I9" s="111" t="s">
        <v>232</v>
      </c>
      <c r="J9" s="115" t="s">
        <v>233</v>
      </c>
      <c r="K9" s="115" t="str">
        <f>J9</f>
        <v>楊政道醫師</v>
      </c>
      <c r="L9" s="113" t="s">
        <v>234</v>
      </c>
      <c r="M9" s="114" t="s">
        <v>235</v>
      </c>
      <c r="N9" s="115">
        <v>5</v>
      </c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</row>
    <row r="10" spans="1:124" s="131" customFormat="1" ht="12.75" customHeight="1">
      <c r="A10" s="83">
        <v>43411</v>
      </c>
      <c r="B10" s="84">
        <v>0.3541666666666667</v>
      </c>
      <c r="C10" s="83">
        <v>43411</v>
      </c>
      <c r="D10" s="85">
        <v>0.39583333333333337</v>
      </c>
      <c r="E10" s="86">
        <f t="shared" si="0"/>
        <v>43411</v>
      </c>
      <c r="F10" s="87" t="s">
        <v>236</v>
      </c>
      <c r="G10" s="87" t="s">
        <v>237</v>
      </c>
      <c r="H10" s="88" t="s">
        <v>211</v>
      </c>
      <c r="I10" s="89" t="s">
        <v>238</v>
      </c>
      <c r="J10" s="89" t="s">
        <v>239</v>
      </c>
      <c r="K10" s="91" t="s">
        <v>229</v>
      </c>
      <c r="L10" s="90" t="s">
        <v>240</v>
      </c>
      <c r="M10" s="91" t="s">
        <v>241</v>
      </c>
      <c r="N10" s="89">
        <v>20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</row>
    <row r="11" spans="1:124" s="131" customFormat="1" ht="12.75" customHeight="1">
      <c r="A11" s="83">
        <v>43411</v>
      </c>
      <c r="B11" s="84">
        <v>0.3958333333333333</v>
      </c>
      <c r="C11" s="83">
        <v>43411</v>
      </c>
      <c r="D11" s="85">
        <v>0.40625</v>
      </c>
      <c r="E11" s="86">
        <f t="shared" si="0"/>
        <v>43411</v>
      </c>
      <c r="F11" s="87" t="s">
        <v>45</v>
      </c>
      <c r="G11" s="87" t="s">
        <v>237</v>
      </c>
      <c r="H11" s="88" t="s">
        <v>211</v>
      </c>
      <c r="I11" s="89" t="s">
        <v>242</v>
      </c>
      <c r="J11" s="89" t="s">
        <v>239</v>
      </c>
      <c r="K11" s="91" t="s">
        <v>229</v>
      </c>
      <c r="L11" s="90" t="s">
        <v>240</v>
      </c>
      <c r="M11" s="91" t="s">
        <v>241</v>
      </c>
      <c r="N11" s="89">
        <v>20</v>
      </c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</row>
    <row r="12" spans="1:124" s="155" customFormat="1" ht="14.25" customHeight="1">
      <c r="A12" s="92">
        <v>43411</v>
      </c>
      <c r="B12" s="93">
        <v>0.40625</v>
      </c>
      <c r="C12" s="92">
        <v>43411</v>
      </c>
      <c r="D12" s="94">
        <v>0.4166666666666667</v>
      </c>
      <c r="E12" s="95">
        <f t="shared" si="0"/>
        <v>43411</v>
      </c>
      <c r="F12" s="96" t="s">
        <v>45</v>
      </c>
      <c r="G12" s="96" t="s">
        <v>237</v>
      </c>
      <c r="H12" s="96" t="s">
        <v>211</v>
      </c>
      <c r="I12" s="97" t="s">
        <v>243</v>
      </c>
      <c r="J12" s="98" t="s">
        <v>244</v>
      </c>
      <c r="K12" s="98" t="s">
        <v>213</v>
      </c>
      <c r="L12" s="97" t="s">
        <v>240</v>
      </c>
      <c r="M12" s="98" t="s">
        <v>241</v>
      </c>
      <c r="N12" s="99">
        <v>20</v>
      </c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</row>
    <row r="13" spans="1:124" s="131" customFormat="1" ht="12.75" customHeight="1">
      <c r="A13" s="156">
        <v>43411</v>
      </c>
      <c r="B13" s="157">
        <v>0.4375</v>
      </c>
      <c r="C13" s="156">
        <f>A13</f>
        <v>43411</v>
      </c>
      <c r="D13" s="158">
        <f>B13+TIME(1,30,0)</f>
        <v>0.5</v>
      </c>
      <c r="E13" s="214">
        <f>WEEKDAY(A13)</f>
        <v>4</v>
      </c>
      <c r="F13" s="159" t="s">
        <v>45</v>
      </c>
      <c r="G13" s="159" t="s">
        <v>29</v>
      </c>
      <c r="H13" s="160" t="s">
        <v>51</v>
      </c>
      <c r="I13" s="161" t="s">
        <v>245</v>
      </c>
      <c r="J13" s="162" t="s">
        <v>92</v>
      </c>
      <c r="K13" s="162" t="s">
        <v>93</v>
      </c>
      <c r="L13" s="162" t="s">
        <v>246</v>
      </c>
      <c r="M13" s="162" t="s">
        <v>247</v>
      </c>
      <c r="N13" s="163">
        <v>8</v>
      </c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</row>
    <row r="14" spans="1:124" s="131" customFormat="1" ht="12.75" customHeight="1">
      <c r="A14" s="156">
        <v>43411</v>
      </c>
      <c r="B14" s="158">
        <v>0.5</v>
      </c>
      <c r="C14" s="156">
        <f>A14</f>
        <v>43411</v>
      </c>
      <c r="D14" s="158">
        <f>B14+TIME(1,0,0)</f>
        <v>0.5416666666666666</v>
      </c>
      <c r="E14" s="214">
        <f>WEEKDAY(A14)</f>
        <v>4</v>
      </c>
      <c r="F14" s="159" t="s">
        <v>45</v>
      </c>
      <c r="G14" s="159" t="s">
        <v>29</v>
      </c>
      <c r="H14" s="160" t="s">
        <v>51</v>
      </c>
      <c r="I14" s="162" t="s">
        <v>94</v>
      </c>
      <c r="J14" s="162" t="s">
        <v>252</v>
      </c>
      <c r="K14" s="162" t="s">
        <v>93</v>
      </c>
      <c r="L14" s="162" t="s">
        <v>253</v>
      </c>
      <c r="M14" s="162" t="s">
        <v>254</v>
      </c>
      <c r="N14" s="163">
        <v>8</v>
      </c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</row>
    <row r="15" spans="1:124" s="215" customFormat="1" ht="12.75" customHeight="1">
      <c r="A15" s="164">
        <v>43411</v>
      </c>
      <c r="B15" s="165">
        <v>0.5</v>
      </c>
      <c r="C15" s="164">
        <f>A15</f>
        <v>43411</v>
      </c>
      <c r="D15" s="165">
        <v>0.5416666666666666</v>
      </c>
      <c r="E15" s="166">
        <v>43110</v>
      </c>
      <c r="F15" s="167" t="s">
        <v>30</v>
      </c>
      <c r="G15" s="167" t="s">
        <v>31</v>
      </c>
      <c r="H15" s="167" t="s">
        <v>32</v>
      </c>
      <c r="I15" s="168" t="s">
        <v>248</v>
      </c>
      <c r="J15" s="169" t="s">
        <v>249</v>
      </c>
      <c r="K15" s="170" t="s">
        <v>250</v>
      </c>
      <c r="L15" s="171" t="s">
        <v>251</v>
      </c>
      <c r="M15" s="228" t="s">
        <v>309</v>
      </c>
      <c r="N15" s="229">
        <v>50</v>
      </c>
      <c r="O15" s="116"/>
      <c r="P15" s="116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</row>
    <row r="16" spans="1:124" s="215" customFormat="1" ht="12.75" customHeight="1">
      <c r="A16" s="72">
        <v>43412</v>
      </c>
      <c r="B16" s="73">
        <v>0.3333333333333333</v>
      </c>
      <c r="C16" s="72">
        <v>43412</v>
      </c>
      <c r="D16" s="80">
        <v>0.375</v>
      </c>
      <c r="E16" s="81">
        <f>A16</f>
        <v>43412</v>
      </c>
      <c r="F16" s="76" t="s">
        <v>255</v>
      </c>
      <c r="G16" s="76" t="s">
        <v>256</v>
      </c>
      <c r="H16" s="77" t="s">
        <v>257</v>
      </c>
      <c r="I16" s="100" t="s">
        <v>50</v>
      </c>
      <c r="J16" s="174" t="s">
        <v>100</v>
      </c>
      <c r="K16" s="82" t="s">
        <v>101</v>
      </c>
      <c r="L16" s="79" t="s">
        <v>258</v>
      </c>
      <c r="M16" s="76" t="s">
        <v>259</v>
      </c>
      <c r="N16" s="78">
        <v>7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</row>
    <row r="17" spans="1:124" s="117" customFormat="1" ht="12.75" customHeight="1">
      <c r="A17" s="175">
        <v>43412</v>
      </c>
      <c r="B17" s="176">
        <v>0.5</v>
      </c>
      <c r="C17" s="175">
        <f aca="true" t="shared" si="1" ref="C17:C22">A17</f>
        <v>43412</v>
      </c>
      <c r="D17" s="176">
        <f>B17+TIME(1,0,0)</f>
        <v>0.5416666666666666</v>
      </c>
      <c r="E17" s="177">
        <f>WEEKDAY(A17)</f>
        <v>5</v>
      </c>
      <c r="F17" s="178" t="s">
        <v>30</v>
      </c>
      <c r="G17" s="178" t="s">
        <v>31</v>
      </c>
      <c r="H17" s="179" t="s">
        <v>51</v>
      </c>
      <c r="I17" s="180" t="s">
        <v>260</v>
      </c>
      <c r="J17" s="180" t="s">
        <v>57</v>
      </c>
      <c r="K17" s="180" t="s">
        <v>57</v>
      </c>
      <c r="L17" s="180" t="s">
        <v>261</v>
      </c>
      <c r="M17" s="180" t="s">
        <v>52</v>
      </c>
      <c r="N17" s="180">
        <v>5</v>
      </c>
      <c r="O17" s="116"/>
      <c r="P17" s="116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</row>
    <row r="18" spans="1:124" s="117" customFormat="1" ht="12.75" customHeight="1">
      <c r="A18" s="181">
        <v>43413</v>
      </c>
      <c r="B18" s="182">
        <v>0.3125</v>
      </c>
      <c r="C18" s="181">
        <f t="shared" si="1"/>
        <v>43413</v>
      </c>
      <c r="D18" s="182">
        <v>0.3541666666666667</v>
      </c>
      <c r="E18" s="183">
        <v>42867</v>
      </c>
      <c r="F18" s="184" t="s">
        <v>262</v>
      </c>
      <c r="G18" s="184" t="s">
        <v>263</v>
      </c>
      <c r="H18" s="185" t="s">
        <v>264</v>
      </c>
      <c r="I18" s="186" t="s">
        <v>265</v>
      </c>
      <c r="J18" s="187" t="s">
        <v>266</v>
      </c>
      <c r="K18" s="187" t="s">
        <v>266</v>
      </c>
      <c r="L18" s="188" t="s">
        <v>267</v>
      </c>
      <c r="M18" s="189" t="s">
        <v>268</v>
      </c>
      <c r="N18" s="187">
        <v>50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</row>
    <row r="19" spans="1:124" s="117" customFormat="1" ht="12.75" customHeight="1">
      <c r="A19" s="118">
        <v>43413</v>
      </c>
      <c r="B19" s="119">
        <v>0.3541666666666667</v>
      </c>
      <c r="C19" s="118">
        <f t="shared" si="1"/>
        <v>43413</v>
      </c>
      <c r="D19" s="119">
        <f>B19+TIME(0,30,0)</f>
        <v>0.375</v>
      </c>
      <c r="E19" s="120">
        <f>A19</f>
        <v>43413</v>
      </c>
      <c r="F19" s="121" t="s">
        <v>262</v>
      </c>
      <c r="G19" s="121" t="s">
        <v>263</v>
      </c>
      <c r="H19" s="122" t="s">
        <v>269</v>
      </c>
      <c r="I19" s="123" t="s">
        <v>270</v>
      </c>
      <c r="J19" s="124" t="s">
        <v>271</v>
      </c>
      <c r="K19" s="124" t="str">
        <f>J19</f>
        <v>江昆壕主任</v>
      </c>
      <c r="L19" s="125" t="s">
        <v>272</v>
      </c>
      <c r="M19" s="126" t="s">
        <v>273</v>
      </c>
      <c r="N19" s="124">
        <f>IF(M19="R",5,IF(M19="V+R",10,IF(M19="V+R+I",30,IF(M19="R+I",25,IF(M19="I",20)))))</f>
        <v>10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</row>
    <row r="20" spans="1:14" s="116" customFormat="1" ht="12.75" customHeight="1">
      <c r="A20" s="127">
        <v>43413</v>
      </c>
      <c r="B20" s="94">
        <v>0.375</v>
      </c>
      <c r="C20" s="127">
        <f t="shared" si="1"/>
        <v>43413</v>
      </c>
      <c r="D20" s="94">
        <f>B20+TIME(0,30,0)</f>
        <v>0.3958333333333333</v>
      </c>
      <c r="E20" s="95">
        <f>A20</f>
        <v>43413</v>
      </c>
      <c r="F20" s="128" t="s">
        <v>262</v>
      </c>
      <c r="G20" s="128" t="s">
        <v>29</v>
      </c>
      <c r="H20" s="128" t="s">
        <v>269</v>
      </c>
      <c r="I20" s="129" t="s">
        <v>274</v>
      </c>
      <c r="J20" s="130" t="s">
        <v>275</v>
      </c>
      <c r="K20" s="130" t="s">
        <v>276</v>
      </c>
      <c r="L20" s="130" t="s">
        <v>251</v>
      </c>
      <c r="M20" s="130" t="s">
        <v>273</v>
      </c>
      <c r="N20" s="130">
        <f>IF(M20="R",5,IF(M20="V+R",10,IF(M20="V+R+I",30,IF(M20="R+I",25,IF(M20="I",20)))))</f>
        <v>10</v>
      </c>
    </row>
    <row r="21" spans="1:14" s="116" customFormat="1" ht="12.75" customHeight="1">
      <c r="A21" s="108">
        <v>43413</v>
      </c>
      <c r="B21" s="109">
        <v>0.4583333333333333</v>
      </c>
      <c r="C21" s="108">
        <f t="shared" si="1"/>
        <v>43413</v>
      </c>
      <c r="D21" s="80">
        <f>B21+TIME(1,0,0)</f>
        <v>0.5</v>
      </c>
      <c r="E21" s="75">
        <f>A21</f>
        <v>43413</v>
      </c>
      <c r="F21" s="110" t="s">
        <v>277</v>
      </c>
      <c r="G21" s="110" t="s">
        <v>278</v>
      </c>
      <c r="H21" s="115" t="s">
        <v>269</v>
      </c>
      <c r="I21" s="111" t="s">
        <v>279</v>
      </c>
      <c r="J21" s="115" t="s">
        <v>280</v>
      </c>
      <c r="K21" s="115" t="str">
        <f>J21</f>
        <v>楊宗憲醫師</v>
      </c>
      <c r="L21" s="113" t="s">
        <v>281</v>
      </c>
      <c r="M21" s="114" t="s">
        <v>282</v>
      </c>
      <c r="N21" s="115">
        <v>5</v>
      </c>
    </row>
    <row r="22" spans="1:124" s="131" customFormat="1" ht="12.75" customHeight="1">
      <c r="A22" s="181">
        <v>43413</v>
      </c>
      <c r="B22" s="182">
        <v>0.5</v>
      </c>
      <c r="C22" s="181">
        <f t="shared" si="1"/>
        <v>43413</v>
      </c>
      <c r="D22" s="182">
        <v>0.5416666666666666</v>
      </c>
      <c r="E22" s="183">
        <v>42867</v>
      </c>
      <c r="F22" s="184" t="s">
        <v>262</v>
      </c>
      <c r="G22" s="184" t="s">
        <v>263</v>
      </c>
      <c r="H22" s="185" t="s">
        <v>264</v>
      </c>
      <c r="I22" s="186" t="s">
        <v>283</v>
      </c>
      <c r="J22" s="187" t="s">
        <v>284</v>
      </c>
      <c r="K22" s="187" t="s">
        <v>266</v>
      </c>
      <c r="L22" s="188" t="s">
        <v>285</v>
      </c>
      <c r="M22" s="189" t="s">
        <v>286</v>
      </c>
      <c r="N22" s="187">
        <v>10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</row>
    <row r="23" spans="1:124" s="131" customFormat="1" ht="12.75" customHeight="1">
      <c r="A23" s="72">
        <v>43413</v>
      </c>
      <c r="B23" s="73">
        <v>0.5625</v>
      </c>
      <c r="C23" s="72">
        <v>43413</v>
      </c>
      <c r="D23" s="80">
        <v>0.6041666666666666</v>
      </c>
      <c r="E23" s="81">
        <f>A23</f>
        <v>43413</v>
      </c>
      <c r="F23" s="76" t="s">
        <v>255</v>
      </c>
      <c r="G23" s="76" t="s">
        <v>256</v>
      </c>
      <c r="H23" s="77" t="s">
        <v>287</v>
      </c>
      <c r="I23" s="80" t="s">
        <v>288</v>
      </c>
      <c r="J23" s="82" t="s">
        <v>289</v>
      </c>
      <c r="K23" s="82" t="s">
        <v>289</v>
      </c>
      <c r="L23" s="78" t="s">
        <v>290</v>
      </c>
      <c r="M23" s="82" t="s">
        <v>291</v>
      </c>
      <c r="N23" s="78">
        <v>6</v>
      </c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</row>
    <row r="24" spans="1:16" s="131" customFormat="1" ht="12.75" customHeight="1">
      <c r="A24" s="175">
        <v>43416</v>
      </c>
      <c r="B24" s="176">
        <v>0.4583333333333333</v>
      </c>
      <c r="C24" s="175">
        <f>A24</f>
        <v>43416</v>
      </c>
      <c r="D24" s="176">
        <f>B24+TIME(1,0,0)</f>
        <v>0.5</v>
      </c>
      <c r="E24" s="177">
        <f>WEEKDAY(A24)</f>
        <v>2</v>
      </c>
      <c r="F24" s="178" t="s">
        <v>30</v>
      </c>
      <c r="G24" s="178" t="s">
        <v>292</v>
      </c>
      <c r="H24" s="179" t="s">
        <v>51</v>
      </c>
      <c r="I24" s="180" t="s">
        <v>95</v>
      </c>
      <c r="J24" s="180" t="s">
        <v>93</v>
      </c>
      <c r="K24" s="180" t="s">
        <v>93</v>
      </c>
      <c r="L24" s="180" t="s">
        <v>293</v>
      </c>
      <c r="M24" s="180" t="s">
        <v>52</v>
      </c>
      <c r="N24" s="180">
        <v>5</v>
      </c>
      <c r="O24" s="116"/>
      <c r="P24" s="116"/>
    </row>
    <row r="25" spans="1:124" s="132" customFormat="1" ht="12.75" customHeight="1">
      <c r="A25" s="190">
        <v>43417</v>
      </c>
      <c r="B25" s="165">
        <v>0.5</v>
      </c>
      <c r="C25" s="164">
        <f>A25</f>
        <v>43417</v>
      </c>
      <c r="D25" s="165">
        <f>B25+TIME(1,0,0)</f>
        <v>0.5416666666666666</v>
      </c>
      <c r="E25" s="166">
        <f>A25</f>
        <v>43417</v>
      </c>
      <c r="F25" s="191" t="s">
        <v>277</v>
      </c>
      <c r="G25" s="191" t="s">
        <v>278</v>
      </c>
      <c r="H25" s="192" t="s">
        <v>294</v>
      </c>
      <c r="I25" s="193" t="s">
        <v>311</v>
      </c>
      <c r="J25" s="173" t="s">
        <v>295</v>
      </c>
      <c r="K25" s="173" t="s">
        <v>296</v>
      </c>
      <c r="L25" s="194" t="s">
        <v>297</v>
      </c>
      <c r="M25" s="173" t="s">
        <v>317</v>
      </c>
      <c r="N25" s="173">
        <v>50</v>
      </c>
      <c r="O25" s="116"/>
      <c r="P25" s="116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</row>
    <row r="26" spans="1:124" s="116" customFormat="1" ht="12.75" customHeight="1">
      <c r="A26" s="175">
        <v>43417</v>
      </c>
      <c r="B26" s="176">
        <v>0.5208333333333334</v>
      </c>
      <c r="C26" s="175">
        <f>A26</f>
        <v>43417</v>
      </c>
      <c r="D26" s="176">
        <f>B26+TIME(1,0,0)</f>
        <v>0.5625</v>
      </c>
      <c r="E26" s="177">
        <f>WEEKDAY(A26)</f>
        <v>3</v>
      </c>
      <c r="F26" s="178" t="s">
        <v>30</v>
      </c>
      <c r="G26" s="178" t="s">
        <v>292</v>
      </c>
      <c r="H26" s="179" t="s">
        <v>51</v>
      </c>
      <c r="I26" s="180" t="s">
        <v>298</v>
      </c>
      <c r="J26" s="180" t="s">
        <v>96</v>
      </c>
      <c r="K26" s="180" t="s">
        <v>96</v>
      </c>
      <c r="L26" s="180" t="s">
        <v>261</v>
      </c>
      <c r="M26" s="180" t="s">
        <v>52</v>
      </c>
      <c r="N26" s="180">
        <v>5</v>
      </c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</row>
    <row r="27" spans="1:124" s="132" customFormat="1" ht="12.75" customHeight="1">
      <c r="A27" s="72">
        <v>43418</v>
      </c>
      <c r="B27" s="73">
        <v>0.375</v>
      </c>
      <c r="C27" s="72">
        <v>43418</v>
      </c>
      <c r="D27" s="80">
        <v>0.3888888888888889</v>
      </c>
      <c r="E27" s="81">
        <f aca="true" t="shared" si="2" ref="E27:E32">A27</f>
        <v>43418</v>
      </c>
      <c r="F27" s="76" t="s">
        <v>255</v>
      </c>
      <c r="G27" s="76" t="s">
        <v>256</v>
      </c>
      <c r="H27" s="78" t="s">
        <v>257</v>
      </c>
      <c r="I27" s="101" t="s">
        <v>304</v>
      </c>
      <c r="J27" s="216" t="s">
        <v>102</v>
      </c>
      <c r="K27" s="216" t="s">
        <v>101</v>
      </c>
      <c r="L27" s="100" t="s">
        <v>305</v>
      </c>
      <c r="M27" s="82" t="s">
        <v>306</v>
      </c>
      <c r="N27" s="82">
        <v>35</v>
      </c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</row>
    <row r="28" spans="1:14" s="116" customFormat="1" ht="12.75" customHeight="1">
      <c r="A28" s="72">
        <v>43418</v>
      </c>
      <c r="B28" s="73">
        <v>0.3888888888888889</v>
      </c>
      <c r="C28" s="72">
        <v>43418</v>
      </c>
      <c r="D28" s="80">
        <v>0.4027777777777778</v>
      </c>
      <c r="E28" s="81">
        <f t="shared" si="2"/>
        <v>43418</v>
      </c>
      <c r="F28" s="76" t="s">
        <v>255</v>
      </c>
      <c r="G28" s="76" t="s">
        <v>256</v>
      </c>
      <c r="H28" s="78" t="s">
        <v>257</v>
      </c>
      <c r="I28" s="101" t="s">
        <v>307</v>
      </c>
      <c r="J28" s="216" t="s">
        <v>103</v>
      </c>
      <c r="K28" s="216" t="s">
        <v>48</v>
      </c>
      <c r="L28" s="100" t="s">
        <v>305</v>
      </c>
      <c r="M28" s="82" t="s">
        <v>306</v>
      </c>
      <c r="N28" s="82">
        <v>35</v>
      </c>
    </row>
    <row r="29" spans="1:14" s="116" customFormat="1" ht="12.75" customHeight="1">
      <c r="A29" s="72">
        <v>43418</v>
      </c>
      <c r="B29" s="73">
        <v>0.4027777777777778</v>
      </c>
      <c r="C29" s="72">
        <v>43418</v>
      </c>
      <c r="D29" s="80">
        <v>0.4166666666666667</v>
      </c>
      <c r="E29" s="81">
        <f t="shared" si="2"/>
        <v>43418</v>
      </c>
      <c r="F29" s="76" t="s">
        <v>118</v>
      </c>
      <c r="G29" s="76" t="s">
        <v>119</v>
      </c>
      <c r="H29" s="78" t="s">
        <v>120</v>
      </c>
      <c r="I29" s="101" t="s">
        <v>148</v>
      </c>
      <c r="J29" s="216" t="s">
        <v>104</v>
      </c>
      <c r="K29" s="216" t="s">
        <v>48</v>
      </c>
      <c r="L29" s="100" t="s">
        <v>134</v>
      </c>
      <c r="M29" s="82" t="s">
        <v>147</v>
      </c>
      <c r="N29" s="82">
        <v>35</v>
      </c>
    </row>
    <row r="30" spans="1:14" s="116" customFormat="1" ht="12.75" customHeight="1">
      <c r="A30" s="72">
        <v>43418</v>
      </c>
      <c r="B30" s="73">
        <v>0.4166666666666667</v>
      </c>
      <c r="C30" s="72">
        <v>43418</v>
      </c>
      <c r="D30" s="80">
        <v>0.4305555555555556</v>
      </c>
      <c r="E30" s="81">
        <f t="shared" si="2"/>
        <v>43418</v>
      </c>
      <c r="F30" s="76" t="s">
        <v>118</v>
      </c>
      <c r="G30" s="76" t="s">
        <v>119</v>
      </c>
      <c r="H30" s="78" t="s">
        <v>120</v>
      </c>
      <c r="I30" s="101" t="s">
        <v>148</v>
      </c>
      <c r="J30" s="216" t="s">
        <v>105</v>
      </c>
      <c r="K30" s="216" t="s">
        <v>106</v>
      </c>
      <c r="L30" s="100" t="s">
        <v>134</v>
      </c>
      <c r="M30" s="82" t="s">
        <v>147</v>
      </c>
      <c r="N30" s="82">
        <v>35</v>
      </c>
    </row>
    <row r="31" spans="1:14" s="116" customFormat="1" ht="12.75" customHeight="1">
      <c r="A31" s="72">
        <v>43418</v>
      </c>
      <c r="B31" s="74">
        <v>0.4375</v>
      </c>
      <c r="C31" s="72">
        <v>43418</v>
      </c>
      <c r="D31" s="80">
        <v>0.4791666666666667</v>
      </c>
      <c r="E31" s="81">
        <f t="shared" si="2"/>
        <v>43418</v>
      </c>
      <c r="F31" s="76" t="s">
        <v>118</v>
      </c>
      <c r="G31" s="76" t="s">
        <v>119</v>
      </c>
      <c r="H31" s="77" t="s">
        <v>149</v>
      </c>
      <c r="I31" s="100" t="s">
        <v>150</v>
      </c>
      <c r="J31" s="82" t="s">
        <v>121</v>
      </c>
      <c r="K31" s="82" t="s">
        <v>129</v>
      </c>
      <c r="L31" s="100" t="s">
        <v>134</v>
      </c>
      <c r="M31" s="76" t="s">
        <v>151</v>
      </c>
      <c r="N31" s="78">
        <v>20</v>
      </c>
    </row>
    <row r="32" spans="1:124" s="131" customFormat="1" ht="12.75" customHeight="1">
      <c r="A32" s="108">
        <v>43419</v>
      </c>
      <c r="B32" s="109">
        <v>0.5416666666666666</v>
      </c>
      <c r="C32" s="108">
        <f>A32</f>
        <v>43419</v>
      </c>
      <c r="D32" s="80">
        <v>0.5833333333333334</v>
      </c>
      <c r="E32" s="75">
        <f t="shared" si="2"/>
        <v>43419</v>
      </c>
      <c r="F32" s="110" t="s">
        <v>14</v>
      </c>
      <c r="G32" s="110" t="s">
        <v>15</v>
      </c>
      <c r="H32" s="115" t="s">
        <v>89</v>
      </c>
      <c r="I32" s="111" t="s">
        <v>152</v>
      </c>
      <c r="J32" s="115" t="s">
        <v>126</v>
      </c>
      <c r="K32" s="115" t="str">
        <f>J32</f>
        <v>林意旋醫師</v>
      </c>
      <c r="L32" s="113" t="s">
        <v>91</v>
      </c>
      <c r="M32" s="114" t="s">
        <v>133</v>
      </c>
      <c r="N32" s="115">
        <v>5</v>
      </c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</row>
    <row r="33" spans="1:124" s="116" customFormat="1" ht="54.75">
      <c r="A33" s="190">
        <v>43420</v>
      </c>
      <c r="B33" s="165">
        <v>0.3125</v>
      </c>
      <c r="C33" s="164">
        <f>A33</f>
        <v>43420</v>
      </c>
      <c r="D33" s="165">
        <v>0.375</v>
      </c>
      <c r="E33" s="166">
        <v>43119</v>
      </c>
      <c r="F33" s="191" t="s">
        <v>14</v>
      </c>
      <c r="G33" s="191" t="s">
        <v>15</v>
      </c>
      <c r="H33" s="192" t="s">
        <v>20</v>
      </c>
      <c r="I33" s="193" t="s">
        <v>308</v>
      </c>
      <c r="J33" s="173" t="s">
        <v>74</v>
      </c>
      <c r="K33" s="173" t="s">
        <v>44</v>
      </c>
      <c r="L33" s="171" t="s">
        <v>24</v>
      </c>
      <c r="M33" s="172" t="s">
        <v>65</v>
      </c>
      <c r="N33" s="173">
        <v>50</v>
      </c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</row>
    <row r="34" spans="1:124" s="131" customFormat="1" ht="12.75" customHeight="1">
      <c r="A34" s="108">
        <v>43420</v>
      </c>
      <c r="B34" s="109">
        <v>0.375</v>
      </c>
      <c r="C34" s="108">
        <f>A34</f>
        <v>43420</v>
      </c>
      <c r="D34" s="80">
        <v>0.4583333333333333</v>
      </c>
      <c r="E34" s="75">
        <f>A34</f>
        <v>43420</v>
      </c>
      <c r="F34" s="110" t="s">
        <v>14</v>
      </c>
      <c r="G34" s="110" t="s">
        <v>15</v>
      </c>
      <c r="H34" s="77" t="s">
        <v>89</v>
      </c>
      <c r="I34" s="111" t="s">
        <v>125</v>
      </c>
      <c r="J34" s="112" t="s">
        <v>153</v>
      </c>
      <c r="K34" s="112" t="s">
        <v>132</v>
      </c>
      <c r="L34" s="113" t="s">
        <v>24</v>
      </c>
      <c r="M34" s="114" t="s">
        <v>90</v>
      </c>
      <c r="N34" s="115">
        <f>IF(M34="R",5,IF(M34="V+R",10,IF(M34="V+R+I",30,IF(M34="R+I",25,IF(M34="I",20)))))</f>
        <v>30</v>
      </c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</row>
    <row r="35" spans="1:124" s="131" customFormat="1" ht="12.75" customHeight="1">
      <c r="A35" s="108">
        <v>43420</v>
      </c>
      <c r="B35" s="109">
        <v>0.4583333333333333</v>
      </c>
      <c r="C35" s="108">
        <f>A35</f>
        <v>43420</v>
      </c>
      <c r="D35" s="80">
        <f>B35+TIME(1,0,0)</f>
        <v>0.5</v>
      </c>
      <c r="E35" s="75">
        <f>A35</f>
        <v>43420</v>
      </c>
      <c r="F35" s="110" t="s">
        <v>14</v>
      </c>
      <c r="G35" s="110" t="s">
        <v>15</v>
      </c>
      <c r="H35" s="115" t="s">
        <v>89</v>
      </c>
      <c r="I35" s="111" t="s">
        <v>154</v>
      </c>
      <c r="J35" s="115" t="s">
        <v>155</v>
      </c>
      <c r="K35" s="115" t="str">
        <f>J35</f>
        <v>江昆壕醫師</v>
      </c>
      <c r="L35" s="113" t="s">
        <v>91</v>
      </c>
      <c r="M35" s="114" t="s">
        <v>133</v>
      </c>
      <c r="N35" s="115">
        <v>5</v>
      </c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</row>
    <row r="36" spans="1:124" s="131" customFormat="1" ht="12.75" customHeight="1">
      <c r="A36" s="72">
        <v>43420</v>
      </c>
      <c r="B36" s="73">
        <v>0.5625</v>
      </c>
      <c r="C36" s="72">
        <v>43420</v>
      </c>
      <c r="D36" s="80">
        <v>0.6041666666666666</v>
      </c>
      <c r="E36" s="81">
        <f>A36</f>
        <v>43420</v>
      </c>
      <c r="F36" s="76" t="s">
        <v>118</v>
      </c>
      <c r="G36" s="76" t="s">
        <v>119</v>
      </c>
      <c r="H36" s="77" t="s">
        <v>127</v>
      </c>
      <c r="I36" s="80" t="s">
        <v>128</v>
      </c>
      <c r="J36" s="82" t="s">
        <v>129</v>
      </c>
      <c r="K36" s="82" t="s">
        <v>129</v>
      </c>
      <c r="L36" s="78" t="s">
        <v>130</v>
      </c>
      <c r="M36" s="82" t="s">
        <v>131</v>
      </c>
      <c r="N36" s="78">
        <v>6</v>
      </c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</row>
    <row r="37" spans="1:16" s="131" customFormat="1" ht="12.75" customHeight="1">
      <c r="A37" s="195">
        <v>43423</v>
      </c>
      <c r="B37" s="196">
        <v>0.5208333333333334</v>
      </c>
      <c r="C37" s="195">
        <f>A37</f>
        <v>43423</v>
      </c>
      <c r="D37" s="196">
        <v>0.5625</v>
      </c>
      <c r="E37" s="197">
        <v>43115</v>
      </c>
      <c r="F37" s="198" t="s">
        <v>14</v>
      </c>
      <c r="G37" s="198" t="s">
        <v>15</v>
      </c>
      <c r="H37" s="199" t="s">
        <v>20</v>
      </c>
      <c r="I37" s="200" t="s">
        <v>58</v>
      </c>
      <c r="J37" s="201" t="s">
        <v>68</v>
      </c>
      <c r="K37" s="201" t="s">
        <v>5</v>
      </c>
      <c r="L37" s="202" t="s">
        <v>71</v>
      </c>
      <c r="M37" s="201" t="s">
        <v>318</v>
      </c>
      <c r="N37" s="201">
        <v>50</v>
      </c>
      <c r="O37" s="116"/>
      <c r="P37" s="116"/>
    </row>
    <row r="38" spans="1:124" s="131" customFormat="1" ht="12.75" customHeight="1">
      <c r="A38" s="72">
        <v>43424</v>
      </c>
      <c r="B38" s="73">
        <v>0.3333333333333333</v>
      </c>
      <c r="C38" s="72">
        <v>43424</v>
      </c>
      <c r="D38" s="80">
        <v>0.375</v>
      </c>
      <c r="E38" s="81">
        <f>A38</f>
        <v>43424</v>
      </c>
      <c r="F38" s="76" t="s">
        <v>118</v>
      </c>
      <c r="G38" s="76" t="s">
        <v>119</v>
      </c>
      <c r="H38" s="77" t="s">
        <v>120</v>
      </c>
      <c r="I38" s="78" t="s">
        <v>156</v>
      </c>
      <c r="J38" s="82" t="s">
        <v>157</v>
      </c>
      <c r="K38" s="82" t="s">
        <v>158</v>
      </c>
      <c r="L38" s="79" t="s">
        <v>123</v>
      </c>
      <c r="M38" s="76" t="s">
        <v>124</v>
      </c>
      <c r="N38" s="78">
        <v>7</v>
      </c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</row>
    <row r="39" spans="1:16" s="131" customFormat="1" ht="12.75" customHeight="1">
      <c r="A39" s="195">
        <v>43424</v>
      </c>
      <c r="B39" s="196">
        <v>0.5</v>
      </c>
      <c r="C39" s="195">
        <f>A39</f>
        <v>43424</v>
      </c>
      <c r="D39" s="196">
        <v>0.5416666666666666</v>
      </c>
      <c r="E39" s="197">
        <v>43116</v>
      </c>
      <c r="F39" s="198" t="s">
        <v>14</v>
      </c>
      <c r="G39" s="198" t="s">
        <v>15</v>
      </c>
      <c r="H39" s="199" t="s">
        <v>20</v>
      </c>
      <c r="I39" s="200" t="s">
        <v>25</v>
      </c>
      <c r="J39" s="201" t="s">
        <v>69</v>
      </c>
      <c r="K39" s="201" t="s">
        <v>83</v>
      </c>
      <c r="L39" s="202" t="s">
        <v>88</v>
      </c>
      <c r="M39" s="201" t="s">
        <v>319</v>
      </c>
      <c r="N39" s="201">
        <v>50</v>
      </c>
      <c r="O39" s="116"/>
      <c r="P39" s="116"/>
    </row>
    <row r="40" spans="1:16" s="131" customFormat="1" ht="12.75" customHeight="1">
      <c r="A40" s="151">
        <v>43425</v>
      </c>
      <c r="B40" s="138">
        <v>0.3125</v>
      </c>
      <c r="C40" s="151">
        <f>A40</f>
        <v>43425</v>
      </c>
      <c r="D40" s="138">
        <f>B40+TIME(1,0,0)</f>
        <v>0.3541666666666667</v>
      </c>
      <c r="E40" s="152">
        <f>WEEKDAY(A40)</f>
        <v>4</v>
      </c>
      <c r="F40" s="140" t="s">
        <v>30</v>
      </c>
      <c r="G40" s="140" t="s">
        <v>31</v>
      </c>
      <c r="H40" s="141" t="s">
        <v>51</v>
      </c>
      <c r="I40" s="82" t="s">
        <v>299</v>
      </c>
      <c r="J40" s="82" t="s">
        <v>300</v>
      </c>
      <c r="K40" s="82" t="s">
        <v>301</v>
      </c>
      <c r="L40" s="82" t="s">
        <v>302</v>
      </c>
      <c r="M40" s="82" t="s">
        <v>303</v>
      </c>
      <c r="N40" s="144">
        <v>20</v>
      </c>
      <c r="O40" s="116"/>
      <c r="P40" s="116"/>
    </row>
    <row r="41" spans="1:124" s="131" customFormat="1" ht="12.75" customHeight="1">
      <c r="A41" s="72">
        <v>43425</v>
      </c>
      <c r="B41" s="74">
        <v>0.375</v>
      </c>
      <c r="C41" s="72">
        <v>43425</v>
      </c>
      <c r="D41" s="80">
        <v>0.3888888888888889</v>
      </c>
      <c r="E41" s="81">
        <f>A41</f>
        <v>43425</v>
      </c>
      <c r="F41" s="76" t="s">
        <v>118</v>
      </c>
      <c r="G41" s="76" t="s">
        <v>119</v>
      </c>
      <c r="H41" s="78" t="s">
        <v>120</v>
      </c>
      <c r="I41" s="101" t="s">
        <v>148</v>
      </c>
      <c r="J41" s="216" t="s">
        <v>107</v>
      </c>
      <c r="K41" s="216" t="s">
        <v>108</v>
      </c>
      <c r="L41" s="100" t="s">
        <v>134</v>
      </c>
      <c r="M41" s="82" t="s">
        <v>147</v>
      </c>
      <c r="N41" s="82">
        <v>35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</row>
    <row r="42" spans="1:124" s="131" customFormat="1" ht="12.75" customHeight="1">
      <c r="A42" s="72">
        <v>43425</v>
      </c>
      <c r="B42" s="74">
        <v>0.3888888888888889</v>
      </c>
      <c r="C42" s="72">
        <v>43425</v>
      </c>
      <c r="D42" s="80">
        <v>0.4027777777777778</v>
      </c>
      <c r="E42" s="81">
        <f>A42</f>
        <v>43425</v>
      </c>
      <c r="F42" s="76" t="s">
        <v>118</v>
      </c>
      <c r="G42" s="76" t="s">
        <v>119</v>
      </c>
      <c r="H42" s="78" t="s">
        <v>120</v>
      </c>
      <c r="I42" s="101" t="s">
        <v>148</v>
      </c>
      <c r="J42" s="216" t="s">
        <v>109</v>
      </c>
      <c r="K42" s="216" t="s">
        <v>108</v>
      </c>
      <c r="L42" s="100" t="s">
        <v>134</v>
      </c>
      <c r="M42" s="82" t="s">
        <v>147</v>
      </c>
      <c r="N42" s="82">
        <v>35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</row>
    <row r="43" spans="1:16" s="131" customFormat="1" ht="12.75" customHeight="1">
      <c r="A43" s="175">
        <v>43425</v>
      </c>
      <c r="B43" s="176">
        <v>0.3958333333333333</v>
      </c>
      <c r="C43" s="175">
        <f>A43</f>
        <v>43425</v>
      </c>
      <c r="D43" s="176">
        <f>B43+TIME(1,0,0)</f>
        <v>0.4375</v>
      </c>
      <c r="E43" s="177">
        <f>WEEKDAY(A43)</f>
        <v>4</v>
      </c>
      <c r="F43" s="178" t="s">
        <v>30</v>
      </c>
      <c r="G43" s="178" t="s">
        <v>144</v>
      </c>
      <c r="H43" s="179" t="s">
        <v>51</v>
      </c>
      <c r="I43" s="203" t="s">
        <v>97</v>
      </c>
      <c r="J43" s="180" t="s">
        <v>159</v>
      </c>
      <c r="K43" s="180" t="s">
        <v>159</v>
      </c>
      <c r="L43" s="180" t="s">
        <v>160</v>
      </c>
      <c r="M43" s="180" t="s">
        <v>52</v>
      </c>
      <c r="N43" s="180">
        <v>5</v>
      </c>
      <c r="O43" s="116"/>
      <c r="P43" s="116"/>
    </row>
    <row r="44" spans="1:124" s="131" customFormat="1" ht="12.75" customHeight="1">
      <c r="A44" s="72">
        <v>43425</v>
      </c>
      <c r="B44" s="74">
        <v>0.40277777777777773</v>
      </c>
      <c r="C44" s="72">
        <v>43425</v>
      </c>
      <c r="D44" s="80">
        <v>0.41666666666666663</v>
      </c>
      <c r="E44" s="81">
        <f>A44</f>
        <v>43425</v>
      </c>
      <c r="F44" s="76" t="s">
        <v>118</v>
      </c>
      <c r="G44" s="76" t="s">
        <v>119</v>
      </c>
      <c r="H44" s="78" t="s">
        <v>120</v>
      </c>
      <c r="I44" s="101" t="s">
        <v>148</v>
      </c>
      <c r="J44" s="216" t="s">
        <v>110</v>
      </c>
      <c r="K44" s="216" t="s">
        <v>106</v>
      </c>
      <c r="L44" s="100" t="s">
        <v>134</v>
      </c>
      <c r="M44" s="82" t="s">
        <v>147</v>
      </c>
      <c r="N44" s="82">
        <v>35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</row>
    <row r="45" spans="1:14" s="116" customFormat="1" ht="13.5">
      <c r="A45" s="72">
        <v>43425</v>
      </c>
      <c r="B45" s="73">
        <v>0.4166666666666667</v>
      </c>
      <c r="C45" s="72">
        <v>43425</v>
      </c>
      <c r="D45" s="80">
        <v>0.4305555555555556</v>
      </c>
      <c r="E45" s="81">
        <f>A45</f>
        <v>43425</v>
      </c>
      <c r="F45" s="76" t="s">
        <v>118</v>
      </c>
      <c r="G45" s="76" t="s">
        <v>119</v>
      </c>
      <c r="H45" s="78" t="s">
        <v>120</v>
      </c>
      <c r="I45" s="102" t="s">
        <v>148</v>
      </c>
      <c r="J45" s="216" t="s">
        <v>111</v>
      </c>
      <c r="K45" s="216" t="s">
        <v>106</v>
      </c>
      <c r="L45" s="103" t="s">
        <v>134</v>
      </c>
      <c r="M45" s="82" t="s">
        <v>147</v>
      </c>
      <c r="N45" s="82">
        <v>35</v>
      </c>
    </row>
    <row r="46" spans="1:124" s="116" customFormat="1" ht="13.5">
      <c r="A46" s="151">
        <v>43425</v>
      </c>
      <c r="B46" s="138">
        <v>0.4375</v>
      </c>
      <c r="C46" s="151">
        <f>A46</f>
        <v>43425</v>
      </c>
      <c r="D46" s="138">
        <f>B46+TIME(1,0,0)</f>
        <v>0.4791666666666667</v>
      </c>
      <c r="E46" s="152">
        <f>WEEKDAY(A46)</f>
        <v>4</v>
      </c>
      <c r="F46" s="140" t="s">
        <v>30</v>
      </c>
      <c r="G46" s="140" t="s">
        <v>31</v>
      </c>
      <c r="H46" s="141" t="s">
        <v>51</v>
      </c>
      <c r="I46" s="217" t="s">
        <v>55</v>
      </c>
      <c r="J46" s="82" t="s">
        <v>161</v>
      </c>
      <c r="K46" s="82" t="s">
        <v>162</v>
      </c>
      <c r="L46" s="218" t="s">
        <v>160</v>
      </c>
      <c r="M46" s="82" t="s">
        <v>47</v>
      </c>
      <c r="N46" s="144">
        <v>20</v>
      </c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</row>
    <row r="47" spans="1:14" s="116" customFormat="1" ht="13.5">
      <c r="A47" s="72">
        <v>43425</v>
      </c>
      <c r="B47" s="74">
        <v>0.4375</v>
      </c>
      <c r="C47" s="72">
        <v>43425</v>
      </c>
      <c r="D47" s="80">
        <v>0.4791666666666667</v>
      </c>
      <c r="E47" s="81">
        <f>A47</f>
        <v>43425</v>
      </c>
      <c r="F47" s="76" t="s">
        <v>118</v>
      </c>
      <c r="G47" s="76" t="s">
        <v>119</v>
      </c>
      <c r="H47" s="77" t="s">
        <v>149</v>
      </c>
      <c r="I47" s="104" t="s">
        <v>150</v>
      </c>
      <c r="J47" s="82" t="s">
        <v>163</v>
      </c>
      <c r="K47" s="82" t="s">
        <v>129</v>
      </c>
      <c r="L47" s="103" t="s">
        <v>134</v>
      </c>
      <c r="M47" s="76" t="s">
        <v>151</v>
      </c>
      <c r="N47" s="78">
        <v>20</v>
      </c>
    </row>
    <row r="48" spans="1:124" s="116" customFormat="1" ht="13.5">
      <c r="A48" s="190">
        <v>43426</v>
      </c>
      <c r="B48" s="165">
        <v>0.5208333333333334</v>
      </c>
      <c r="C48" s="164">
        <f>A48</f>
        <v>43426</v>
      </c>
      <c r="D48" s="165">
        <v>0.5625</v>
      </c>
      <c r="E48" s="166">
        <f>A48</f>
        <v>43426</v>
      </c>
      <c r="F48" s="191" t="s">
        <v>14</v>
      </c>
      <c r="G48" s="191" t="s">
        <v>15</v>
      </c>
      <c r="H48" s="192" t="s">
        <v>20</v>
      </c>
      <c r="I48" s="208" t="s">
        <v>200</v>
      </c>
      <c r="J48" s="173" t="s">
        <v>79</v>
      </c>
      <c r="K48" s="173" t="s">
        <v>79</v>
      </c>
      <c r="L48" s="222" t="s">
        <v>24</v>
      </c>
      <c r="M48" s="172" t="s">
        <v>201</v>
      </c>
      <c r="N48" s="173">
        <v>30</v>
      </c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</row>
    <row r="49" spans="1:124" s="131" customFormat="1" ht="12.75" customHeight="1">
      <c r="A49" s="108">
        <v>43427</v>
      </c>
      <c r="B49" s="109">
        <v>0.375</v>
      </c>
      <c r="C49" s="108">
        <f>A49</f>
        <v>43427</v>
      </c>
      <c r="D49" s="80">
        <v>0.4583333333333333</v>
      </c>
      <c r="E49" s="75">
        <f>A49</f>
        <v>43427</v>
      </c>
      <c r="F49" s="110" t="s">
        <v>14</v>
      </c>
      <c r="G49" s="110" t="s">
        <v>15</v>
      </c>
      <c r="H49" s="77" t="s">
        <v>89</v>
      </c>
      <c r="I49" s="111" t="s">
        <v>164</v>
      </c>
      <c r="J49" s="112" t="s">
        <v>165</v>
      </c>
      <c r="K49" s="112" t="s">
        <v>138</v>
      </c>
      <c r="L49" s="113" t="s">
        <v>24</v>
      </c>
      <c r="M49" s="114" t="s">
        <v>90</v>
      </c>
      <c r="N49" s="115">
        <f>IF(M49="R",5,IF(M49="V+R",10,IF(M49="V+R+I",30,IF(M49="R+I",25,IF(M49="I",20)))))</f>
        <v>30</v>
      </c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</row>
    <row r="50" spans="1:14" s="116" customFormat="1" ht="13.5">
      <c r="A50" s="108">
        <v>43427</v>
      </c>
      <c r="B50" s="109">
        <v>0.4583333333333333</v>
      </c>
      <c r="C50" s="108">
        <f>A50</f>
        <v>43427</v>
      </c>
      <c r="D50" s="80">
        <f>B50+TIME(1,0,0)</f>
        <v>0.5</v>
      </c>
      <c r="E50" s="75">
        <f>A50</f>
        <v>43427</v>
      </c>
      <c r="F50" s="110" t="s">
        <v>14</v>
      </c>
      <c r="G50" s="110" t="s">
        <v>15</v>
      </c>
      <c r="H50" s="115" t="s">
        <v>89</v>
      </c>
      <c r="I50" s="133" t="s">
        <v>166</v>
      </c>
      <c r="J50" s="135" t="s">
        <v>138</v>
      </c>
      <c r="K50" s="115" t="str">
        <f>J50</f>
        <v>楊宗憲醫師</v>
      </c>
      <c r="L50" s="134" t="s">
        <v>91</v>
      </c>
      <c r="M50" s="114" t="s">
        <v>167</v>
      </c>
      <c r="N50" s="115">
        <v>5</v>
      </c>
    </row>
    <row r="51" spans="1:124" s="116" customFormat="1" ht="13.5">
      <c r="A51" s="108">
        <v>43427</v>
      </c>
      <c r="B51" s="136">
        <v>0.4583333333333333</v>
      </c>
      <c r="C51" s="137">
        <f>A51</f>
        <v>43427</v>
      </c>
      <c r="D51" s="138">
        <v>0.4791666666666667</v>
      </c>
      <c r="E51" s="139">
        <f>A51</f>
        <v>43427</v>
      </c>
      <c r="F51" s="140" t="s">
        <v>168</v>
      </c>
      <c r="G51" s="140" t="s">
        <v>144</v>
      </c>
      <c r="H51" s="141" t="s">
        <v>169</v>
      </c>
      <c r="I51" s="142" t="s">
        <v>170</v>
      </c>
      <c r="J51" s="115" t="s">
        <v>171</v>
      </c>
      <c r="K51" s="114" t="str">
        <f>J51</f>
        <v>林沛穎醫師</v>
      </c>
      <c r="L51" s="143" t="s">
        <v>172</v>
      </c>
      <c r="M51" s="76" t="s">
        <v>173</v>
      </c>
      <c r="N51" s="144">
        <v>4</v>
      </c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</row>
    <row r="52" spans="1:124" s="116" customFormat="1" ht="13.5">
      <c r="A52" s="175">
        <v>43427</v>
      </c>
      <c r="B52" s="176">
        <v>0.5208333333333334</v>
      </c>
      <c r="C52" s="175">
        <f>A52</f>
        <v>43427</v>
      </c>
      <c r="D52" s="176">
        <f>B52+TIME(1,0,0)</f>
        <v>0.5625</v>
      </c>
      <c r="E52" s="177">
        <f>WEEKDAY(A52)</f>
        <v>6</v>
      </c>
      <c r="F52" s="178" t="s">
        <v>30</v>
      </c>
      <c r="G52" s="178" t="s">
        <v>144</v>
      </c>
      <c r="H52" s="179" t="s">
        <v>51</v>
      </c>
      <c r="I52" s="204" t="s">
        <v>174</v>
      </c>
      <c r="J52" s="180" t="s">
        <v>162</v>
      </c>
      <c r="K52" s="180" t="s">
        <v>162</v>
      </c>
      <c r="L52" s="205" t="s">
        <v>145</v>
      </c>
      <c r="M52" s="180" t="s">
        <v>52</v>
      </c>
      <c r="N52" s="180">
        <v>5</v>
      </c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</row>
    <row r="53" spans="1:14" s="116" customFormat="1" ht="13.5">
      <c r="A53" s="72">
        <v>43427</v>
      </c>
      <c r="B53" s="73">
        <v>0.5625</v>
      </c>
      <c r="C53" s="72">
        <v>43427</v>
      </c>
      <c r="D53" s="80">
        <v>0.6041666666666666</v>
      </c>
      <c r="E53" s="81">
        <f>A53</f>
        <v>43427</v>
      </c>
      <c r="F53" s="76" t="s">
        <v>118</v>
      </c>
      <c r="G53" s="76" t="s">
        <v>119</v>
      </c>
      <c r="H53" s="77" t="s">
        <v>127</v>
      </c>
      <c r="I53" s="105" t="s">
        <v>128</v>
      </c>
      <c r="J53" s="82" t="s">
        <v>129</v>
      </c>
      <c r="K53" s="82" t="s">
        <v>129</v>
      </c>
      <c r="L53" s="78" t="s">
        <v>130</v>
      </c>
      <c r="M53" s="82" t="s">
        <v>131</v>
      </c>
      <c r="N53" s="78">
        <v>6</v>
      </c>
    </row>
    <row r="54" spans="1:124" s="116" customFormat="1" ht="13.5">
      <c r="A54" s="190">
        <v>43432</v>
      </c>
      <c r="B54" s="165">
        <v>0.3125</v>
      </c>
      <c r="C54" s="233">
        <v>43432</v>
      </c>
      <c r="D54" s="165">
        <v>0.3541666666666667</v>
      </c>
      <c r="E54" s="166">
        <v>43110</v>
      </c>
      <c r="F54" s="191" t="s">
        <v>14</v>
      </c>
      <c r="G54" s="191" t="s">
        <v>15</v>
      </c>
      <c r="H54" s="192" t="s">
        <v>62</v>
      </c>
      <c r="I54" s="206" t="s">
        <v>66</v>
      </c>
      <c r="J54" s="173" t="s">
        <v>63</v>
      </c>
      <c r="K54" s="173" t="s">
        <v>63</v>
      </c>
      <c r="L54" s="207" t="s">
        <v>67</v>
      </c>
      <c r="M54" s="173" t="s">
        <v>316</v>
      </c>
      <c r="N54" s="173">
        <v>50</v>
      </c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</row>
    <row r="55" spans="1:14" s="116" customFormat="1" ht="13.5">
      <c r="A55" s="72">
        <v>43432</v>
      </c>
      <c r="B55" s="74">
        <v>0.375</v>
      </c>
      <c r="C55" s="72">
        <v>43432</v>
      </c>
      <c r="D55" s="80">
        <v>0.3888888888888889</v>
      </c>
      <c r="E55" s="81">
        <f>A55</f>
        <v>43432</v>
      </c>
      <c r="F55" s="76" t="s">
        <v>118</v>
      </c>
      <c r="G55" s="76" t="s">
        <v>119</v>
      </c>
      <c r="H55" s="78" t="s">
        <v>120</v>
      </c>
      <c r="I55" s="102" t="s">
        <v>146</v>
      </c>
      <c r="J55" s="216" t="s">
        <v>112</v>
      </c>
      <c r="K55" s="216" t="s">
        <v>46</v>
      </c>
      <c r="L55" s="150" t="s">
        <v>113</v>
      </c>
      <c r="M55" s="82" t="s">
        <v>147</v>
      </c>
      <c r="N55" s="82">
        <v>35</v>
      </c>
    </row>
    <row r="56" spans="1:14" s="116" customFormat="1" ht="13.5">
      <c r="A56" s="72">
        <v>43432</v>
      </c>
      <c r="B56" s="74">
        <v>0.3888888888888889</v>
      </c>
      <c r="C56" s="72">
        <v>43432</v>
      </c>
      <c r="D56" s="80">
        <v>0.4027777777777778</v>
      </c>
      <c r="E56" s="81">
        <f>A56</f>
        <v>43432</v>
      </c>
      <c r="F56" s="76" t="s">
        <v>118</v>
      </c>
      <c r="G56" s="76" t="s">
        <v>119</v>
      </c>
      <c r="H56" s="78" t="s">
        <v>120</v>
      </c>
      <c r="I56" s="102" t="s">
        <v>148</v>
      </c>
      <c r="J56" s="216" t="s">
        <v>114</v>
      </c>
      <c r="K56" s="216" t="s">
        <v>46</v>
      </c>
      <c r="L56" s="150" t="s">
        <v>175</v>
      </c>
      <c r="M56" s="82" t="s">
        <v>147</v>
      </c>
      <c r="N56" s="82">
        <v>35</v>
      </c>
    </row>
    <row r="57" spans="1:124" s="116" customFormat="1" ht="13.5">
      <c r="A57" s="175">
        <v>43432</v>
      </c>
      <c r="B57" s="176">
        <v>0.3958333333333333</v>
      </c>
      <c r="C57" s="175">
        <f>A57</f>
        <v>43432</v>
      </c>
      <c r="D57" s="176">
        <f>B57+TIME(1,0,0)</f>
        <v>0.4375</v>
      </c>
      <c r="E57" s="177">
        <f>WEEKDAY(A57)</f>
        <v>4</v>
      </c>
      <c r="F57" s="178" t="s">
        <v>30</v>
      </c>
      <c r="G57" s="178" t="s">
        <v>31</v>
      </c>
      <c r="H57" s="179" t="s">
        <v>51</v>
      </c>
      <c r="I57" s="204" t="s">
        <v>176</v>
      </c>
      <c r="J57" s="180" t="s">
        <v>177</v>
      </c>
      <c r="K57" s="180" t="s">
        <v>177</v>
      </c>
      <c r="L57" s="205" t="s">
        <v>160</v>
      </c>
      <c r="M57" s="180" t="s">
        <v>52</v>
      </c>
      <c r="N57" s="180">
        <v>10</v>
      </c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</row>
    <row r="58" spans="1:124" s="116" customFormat="1" ht="13.5">
      <c r="A58" s="72">
        <v>43432</v>
      </c>
      <c r="B58" s="80">
        <v>0.4027777777777778</v>
      </c>
      <c r="C58" s="72">
        <v>43432</v>
      </c>
      <c r="D58" s="80">
        <v>0.4166666666666667</v>
      </c>
      <c r="E58" s="75">
        <f>A58</f>
        <v>43432</v>
      </c>
      <c r="F58" s="76" t="s">
        <v>118</v>
      </c>
      <c r="G58" s="76" t="s">
        <v>119</v>
      </c>
      <c r="H58" s="78" t="s">
        <v>120</v>
      </c>
      <c r="I58" s="102" t="s">
        <v>148</v>
      </c>
      <c r="J58" s="216" t="s">
        <v>115</v>
      </c>
      <c r="K58" s="216" t="s">
        <v>49</v>
      </c>
      <c r="L58" s="150" t="s">
        <v>175</v>
      </c>
      <c r="M58" s="82" t="s">
        <v>147</v>
      </c>
      <c r="N58" s="82">
        <v>35</v>
      </c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</row>
    <row r="59" spans="1:124" s="116" customFormat="1" ht="13.5">
      <c r="A59" s="72">
        <v>43432</v>
      </c>
      <c r="B59" s="74">
        <v>0.4166666666666667</v>
      </c>
      <c r="C59" s="72">
        <v>43432</v>
      </c>
      <c r="D59" s="80">
        <v>0.4305555555555556</v>
      </c>
      <c r="E59" s="81">
        <f>A59</f>
        <v>43432</v>
      </c>
      <c r="F59" s="76" t="s">
        <v>118</v>
      </c>
      <c r="G59" s="76" t="s">
        <v>119</v>
      </c>
      <c r="H59" s="78" t="s">
        <v>120</v>
      </c>
      <c r="I59" s="102" t="s">
        <v>178</v>
      </c>
      <c r="J59" s="216" t="s">
        <v>116</v>
      </c>
      <c r="K59" s="216" t="s">
        <v>129</v>
      </c>
      <c r="L59" s="150" t="s">
        <v>175</v>
      </c>
      <c r="M59" s="82" t="s">
        <v>147</v>
      </c>
      <c r="N59" s="82">
        <v>35</v>
      </c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</row>
    <row r="60" spans="1:124" s="116" customFormat="1" ht="13.5">
      <c r="A60" s="151">
        <v>43432</v>
      </c>
      <c r="B60" s="138">
        <v>0.4375</v>
      </c>
      <c r="C60" s="151">
        <f>A60</f>
        <v>43432</v>
      </c>
      <c r="D60" s="138">
        <f>B60+TIME(1,30,0)</f>
        <v>0.5</v>
      </c>
      <c r="E60" s="152">
        <f>WEEKDAY(A60)</f>
        <v>4</v>
      </c>
      <c r="F60" s="140" t="s">
        <v>30</v>
      </c>
      <c r="G60" s="140" t="s">
        <v>31</v>
      </c>
      <c r="H60" s="141" t="s">
        <v>51</v>
      </c>
      <c r="I60" s="217" t="s">
        <v>55</v>
      </c>
      <c r="J60" s="82" t="s">
        <v>179</v>
      </c>
      <c r="K60" s="82" t="s">
        <v>177</v>
      </c>
      <c r="L60" s="218" t="s">
        <v>160</v>
      </c>
      <c r="M60" s="82" t="s">
        <v>47</v>
      </c>
      <c r="N60" s="144">
        <v>20</v>
      </c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</row>
    <row r="61" spans="1:14" s="116" customFormat="1" ht="27">
      <c r="A61" s="72">
        <v>43432</v>
      </c>
      <c r="B61" s="73">
        <v>0.4375</v>
      </c>
      <c r="C61" s="72">
        <v>43432</v>
      </c>
      <c r="D61" s="80">
        <v>0.4791666666666667</v>
      </c>
      <c r="E61" s="81">
        <f>A61</f>
        <v>43432</v>
      </c>
      <c r="F61" s="76" t="s">
        <v>118</v>
      </c>
      <c r="G61" s="76" t="s">
        <v>119</v>
      </c>
      <c r="H61" s="77" t="s">
        <v>127</v>
      </c>
      <c r="I61" s="105" t="s">
        <v>180</v>
      </c>
      <c r="J61" s="82" t="s">
        <v>181</v>
      </c>
      <c r="K61" s="216" t="s">
        <v>49</v>
      </c>
      <c r="L61" s="107" t="s">
        <v>182</v>
      </c>
      <c r="M61" s="82" t="s">
        <v>183</v>
      </c>
      <c r="N61" s="78">
        <v>10</v>
      </c>
    </row>
    <row r="62" spans="1:14" s="116" customFormat="1" ht="13.5">
      <c r="A62" s="72">
        <v>43432</v>
      </c>
      <c r="B62" s="73">
        <v>0.4375</v>
      </c>
      <c r="C62" s="72">
        <v>43432</v>
      </c>
      <c r="D62" s="80">
        <v>0.4791666666666667</v>
      </c>
      <c r="E62" s="81">
        <f>A62</f>
        <v>43432</v>
      </c>
      <c r="F62" s="76" t="s">
        <v>118</v>
      </c>
      <c r="G62" s="76" t="s">
        <v>119</v>
      </c>
      <c r="H62" s="77" t="s">
        <v>149</v>
      </c>
      <c r="I62" s="105" t="s">
        <v>184</v>
      </c>
      <c r="J62" s="82" t="s">
        <v>185</v>
      </c>
      <c r="K62" s="82" t="s">
        <v>122</v>
      </c>
      <c r="L62" s="107" t="s">
        <v>175</v>
      </c>
      <c r="M62" s="82" t="s">
        <v>186</v>
      </c>
      <c r="N62" s="78">
        <v>10</v>
      </c>
    </row>
    <row r="63" spans="1:124" s="116" customFormat="1" ht="13.5">
      <c r="A63" s="190">
        <v>43432</v>
      </c>
      <c r="B63" s="165">
        <v>0.5</v>
      </c>
      <c r="C63" s="164">
        <f aca="true" t="shared" si="3" ref="C63:C70">A63</f>
        <v>43432</v>
      </c>
      <c r="D63" s="165">
        <f>B63+TIME(1,0,0)</f>
        <v>0.5416666666666666</v>
      </c>
      <c r="E63" s="166">
        <f>A63</f>
        <v>43432</v>
      </c>
      <c r="F63" s="191" t="s">
        <v>14</v>
      </c>
      <c r="G63" s="191" t="s">
        <v>15</v>
      </c>
      <c r="H63" s="192" t="s">
        <v>20</v>
      </c>
      <c r="I63" s="208" t="s">
        <v>198</v>
      </c>
      <c r="J63" s="173" t="s">
        <v>78</v>
      </c>
      <c r="K63" s="173" t="s">
        <v>59</v>
      </c>
      <c r="L63" s="207" t="s">
        <v>67</v>
      </c>
      <c r="M63" s="173" t="s">
        <v>315</v>
      </c>
      <c r="N63" s="173">
        <v>50</v>
      </c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</row>
    <row r="64" spans="1:14" s="215" customFormat="1" ht="13.5">
      <c r="A64" s="156">
        <v>43432</v>
      </c>
      <c r="B64" s="157">
        <v>0.5</v>
      </c>
      <c r="C64" s="156">
        <f t="shared" si="3"/>
        <v>43432</v>
      </c>
      <c r="D64" s="158">
        <f>B64+TIME(0,15,0)</f>
        <v>0.5104166666666666</v>
      </c>
      <c r="E64" s="214">
        <f>WEEKDAY(A64)</f>
        <v>4</v>
      </c>
      <c r="F64" s="159" t="s">
        <v>45</v>
      </c>
      <c r="G64" s="159" t="s">
        <v>29</v>
      </c>
      <c r="H64" s="160" t="s">
        <v>51</v>
      </c>
      <c r="I64" s="223" t="s">
        <v>98</v>
      </c>
      <c r="J64" s="162" t="s">
        <v>99</v>
      </c>
      <c r="K64" s="162" t="s">
        <v>93</v>
      </c>
      <c r="L64" s="224" t="s">
        <v>54</v>
      </c>
      <c r="M64" s="162" t="s">
        <v>187</v>
      </c>
      <c r="N64" s="163">
        <v>20</v>
      </c>
    </row>
    <row r="65" spans="1:124" s="116" customFormat="1" ht="13.5">
      <c r="A65" s="151">
        <v>43432</v>
      </c>
      <c r="B65" s="138">
        <v>0.5625</v>
      </c>
      <c r="C65" s="151">
        <f t="shared" si="3"/>
        <v>43432</v>
      </c>
      <c r="D65" s="138">
        <f>B65+TIME(0,40,0)</f>
        <v>0.5902777777777778</v>
      </c>
      <c r="E65" s="152">
        <f>WEEKDAY(A65)</f>
        <v>4</v>
      </c>
      <c r="F65" s="140" t="s">
        <v>30</v>
      </c>
      <c r="G65" s="140" t="s">
        <v>31</v>
      </c>
      <c r="H65" s="141" t="s">
        <v>51</v>
      </c>
      <c r="I65" s="219" t="s">
        <v>188</v>
      </c>
      <c r="J65" s="82" t="s">
        <v>53</v>
      </c>
      <c r="K65" s="82" t="s">
        <v>53</v>
      </c>
      <c r="L65" s="218" t="s">
        <v>160</v>
      </c>
      <c r="M65" s="82" t="s">
        <v>56</v>
      </c>
      <c r="N65" s="82">
        <v>5</v>
      </c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</row>
    <row r="66" spans="1:124" s="116" customFormat="1" ht="13.5">
      <c r="A66" s="195">
        <v>43433</v>
      </c>
      <c r="B66" s="196">
        <v>0.5</v>
      </c>
      <c r="C66" s="195">
        <f t="shared" si="3"/>
        <v>43433</v>
      </c>
      <c r="D66" s="196">
        <v>0.5416666666666666</v>
      </c>
      <c r="E66" s="197">
        <v>43125</v>
      </c>
      <c r="F66" s="198" t="s">
        <v>14</v>
      </c>
      <c r="G66" s="198" t="s">
        <v>15</v>
      </c>
      <c r="H66" s="199" t="s">
        <v>20</v>
      </c>
      <c r="I66" s="209" t="s">
        <v>28</v>
      </c>
      <c r="J66" s="201" t="s">
        <v>70</v>
      </c>
      <c r="K66" s="201" t="s">
        <v>82</v>
      </c>
      <c r="L66" s="210" t="s">
        <v>23</v>
      </c>
      <c r="M66" s="230" t="s">
        <v>312</v>
      </c>
      <c r="N66" s="201">
        <v>50</v>
      </c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</row>
    <row r="67" spans="1:14" s="116" customFormat="1" ht="13.5">
      <c r="A67" s="108">
        <v>43434</v>
      </c>
      <c r="B67" s="109">
        <v>0.375</v>
      </c>
      <c r="C67" s="108">
        <f t="shared" si="3"/>
        <v>43434</v>
      </c>
      <c r="D67" s="80">
        <v>0.4583333333333333</v>
      </c>
      <c r="E67" s="75">
        <f>A67</f>
        <v>43434</v>
      </c>
      <c r="F67" s="110" t="s">
        <v>14</v>
      </c>
      <c r="G67" s="110" t="s">
        <v>15</v>
      </c>
      <c r="H67" s="77" t="s">
        <v>89</v>
      </c>
      <c r="I67" s="133" t="s">
        <v>125</v>
      </c>
      <c r="J67" s="112" t="s">
        <v>189</v>
      </c>
      <c r="K67" s="112" t="s">
        <v>190</v>
      </c>
      <c r="L67" s="134" t="s">
        <v>24</v>
      </c>
      <c r="M67" s="114" t="s">
        <v>90</v>
      </c>
      <c r="N67" s="115">
        <f>IF(M67="R",5,IF(M67="V+R",10,IF(M67="V+R+I",30,IF(M67="R+I",25,IF(M67="I",20)))))</f>
        <v>30</v>
      </c>
    </row>
    <row r="68" spans="1:124" s="145" customFormat="1" ht="13.5">
      <c r="A68" s="118">
        <v>43434</v>
      </c>
      <c r="B68" s="119">
        <v>0.4583333333333333</v>
      </c>
      <c r="C68" s="118">
        <f t="shared" si="3"/>
        <v>43434</v>
      </c>
      <c r="D68" s="119">
        <f>B68+TIME(0,15,0)</f>
        <v>0.46875</v>
      </c>
      <c r="E68" s="120">
        <f>A68</f>
        <v>43434</v>
      </c>
      <c r="F68" s="121" t="s">
        <v>36</v>
      </c>
      <c r="G68" s="121" t="s">
        <v>37</v>
      </c>
      <c r="H68" s="124" t="s">
        <v>89</v>
      </c>
      <c r="I68" s="146" t="s">
        <v>191</v>
      </c>
      <c r="J68" s="124" t="s">
        <v>192</v>
      </c>
      <c r="K68" s="124" t="s">
        <v>193</v>
      </c>
      <c r="L68" s="147" t="s">
        <v>137</v>
      </c>
      <c r="M68" s="126" t="s">
        <v>194</v>
      </c>
      <c r="N68" s="124">
        <f>IF(M68="R",5,IF(M68="V+R",10,IF(M68="V+R+I",30,IF(M68="R+I",25,IF(M68="I",20)))))</f>
        <v>30</v>
      </c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</row>
    <row r="69" spans="1:124" s="145" customFormat="1" ht="13.5">
      <c r="A69" s="127">
        <v>43434</v>
      </c>
      <c r="B69" s="94">
        <v>0.46875</v>
      </c>
      <c r="C69" s="127">
        <f t="shared" si="3"/>
        <v>43434</v>
      </c>
      <c r="D69" s="94">
        <f>B69+TIME(0,15,0)</f>
        <v>0.4791666666666667</v>
      </c>
      <c r="E69" s="95">
        <f>A69</f>
        <v>43434</v>
      </c>
      <c r="F69" s="128" t="s">
        <v>36</v>
      </c>
      <c r="G69" s="128" t="s">
        <v>29</v>
      </c>
      <c r="H69" s="128" t="s">
        <v>89</v>
      </c>
      <c r="I69" s="148" t="s">
        <v>195</v>
      </c>
      <c r="J69" s="130" t="s">
        <v>196</v>
      </c>
      <c r="K69" s="130" t="s">
        <v>197</v>
      </c>
      <c r="L69" s="221" t="s">
        <v>24</v>
      </c>
      <c r="M69" s="130" t="s">
        <v>90</v>
      </c>
      <c r="N69" s="130">
        <f>IF(M69="R",5,IF(M69="V+R",10,IF(M69="V+R+I",30,IF(M69="R+I",25,IF(M69="I",20)))))</f>
        <v>30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</row>
    <row r="70" spans="1:124" s="116" customFormat="1" ht="13.5">
      <c r="A70" s="190">
        <v>43434</v>
      </c>
      <c r="B70" s="165">
        <v>0.5208333333333334</v>
      </c>
      <c r="C70" s="164">
        <f t="shared" si="3"/>
        <v>43434</v>
      </c>
      <c r="D70" s="165">
        <f>B70+TIME(1,0,0)</f>
        <v>0.5625</v>
      </c>
      <c r="E70" s="166">
        <f>A70</f>
        <v>43434</v>
      </c>
      <c r="F70" s="191" t="s">
        <v>14</v>
      </c>
      <c r="G70" s="191" t="s">
        <v>15</v>
      </c>
      <c r="H70" s="192" t="s">
        <v>20</v>
      </c>
      <c r="I70" s="208" t="s">
        <v>199</v>
      </c>
      <c r="J70" s="173" t="s">
        <v>84</v>
      </c>
      <c r="K70" s="173" t="s">
        <v>79</v>
      </c>
      <c r="L70" s="194" t="s">
        <v>86</v>
      </c>
      <c r="M70" s="173" t="s">
        <v>315</v>
      </c>
      <c r="N70" s="173">
        <v>50</v>
      </c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</row>
    <row r="71" spans="1:14" s="149" customFormat="1" ht="13.5">
      <c r="A71" s="72">
        <v>43434</v>
      </c>
      <c r="B71" s="73">
        <v>0.5625</v>
      </c>
      <c r="C71" s="72">
        <v>43434</v>
      </c>
      <c r="D71" s="80">
        <v>0.6041666666666666</v>
      </c>
      <c r="E71" s="81">
        <f>A71</f>
        <v>43434</v>
      </c>
      <c r="F71" s="76" t="s">
        <v>135</v>
      </c>
      <c r="G71" s="76" t="s">
        <v>136</v>
      </c>
      <c r="H71" s="77" t="s">
        <v>139</v>
      </c>
      <c r="I71" s="105" t="s">
        <v>140</v>
      </c>
      <c r="J71" s="82" t="s">
        <v>141</v>
      </c>
      <c r="K71" s="82" t="s">
        <v>141</v>
      </c>
      <c r="L71" s="106" t="s">
        <v>142</v>
      </c>
      <c r="M71" s="82" t="s">
        <v>143</v>
      </c>
      <c r="N71" s="78">
        <v>6</v>
      </c>
    </row>
    <row r="72" spans="1:14" s="37" customFormat="1" ht="13.5">
      <c r="A72" s="36"/>
      <c r="B72" s="22"/>
      <c r="C72" s="28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6" s="33" customFormat="1" ht="12.75" customHeight="1">
      <c r="A73" s="36"/>
      <c r="B73" s="22"/>
      <c r="C73" s="28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30"/>
      <c r="P73" s="30"/>
    </row>
    <row r="74" spans="1:16" s="33" customFormat="1" ht="12.75" customHeight="1">
      <c r="A74" s="36"/>
      <c r="B74" s="22"/>
      <c r="C74" s="28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0"/>
      <c r="P74" s="30"/>
    </row>
    <row r="75" spans="1:16" s="33" customFormat="1" ht="12.75" customHeight="1">
      <c r="A75" s="36"/>
      <c r="B75" s="22"/>
      <c r="C75" s="28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30"/>
      <c r="P75" s="30"/>
    </row>
    <row r="76" spans="1:16" s="33" customFormat="1" ht="12.75" customHeight="1">
      <c r="A76" s="49" t="s">
        <v>29</v>
      </c>
      <c r="B76" s="50"/>
      <c r="C76" s="51"/>
      <c r="D76" s="50"/>
      <c r="E76" s="50"/>
      <c r="F76" s="50"/>
      <c r="G76" s="50"/>
      <c r="H76" s="50"/>
      <c r="I76" s="52" t="s">
        <v>202</v>
      </c>
      <c r="J76" s="50"/>
      <c r="K76" s="50"/>
      <c r="L76" s="50"/>
      <c r="M76" s="48"/>
      <c r="N76" s="48"/>
      <c r="O76" s="30"/>
      <c r="P76" s="30"/>
    </row>
    <row r="77" spans="1:14" s="34" customFormat="1" ht="12.75" customHeight="1">
      <c r="A77" s="53" t="s">
        <v>34</v>
      </c>
      <c r="B77" s="50"/>
      <c r="C77" s="51"/>
      <c r="D77" s="50"/>
      <c r="E77" s="50"/>
      <c r="F77" s="50"/>
      <c r="G77" s="50"/>
      <c r="H77" s="50"/>
      <c r="I77" s="50"/>
      <c r="J77" s="50"/>
      <c r="K77" s="50"/>
      <c r="L77" s="50"/>
      <c r="M77" s="48"/>
      <c r="N77" s="48"/>
    </row>
    <row r="78" spans="1:14" s="30" customFormat="1" ht="12.75" customHeight="1">
      <c r="A78" s="54" t="s">
        <v>32</v>
      </c>
      <c r="B78" s="50"/>
      <c r="C78" s="51"/>
      <c r="D78" s="50"/>
      <c r="E78" s="50"/>
      <c r="F78" s="50"/>
      <c r="G78" s="50"/>
      <c r="H78" s="50"/>
      <c r="I78" s="50"/>
      <c r="J78" s="50"/>
      <c r="K78" s="50"/>
      <c r="L78" s="50"/>
      <c r="M78" s="48"/>
      <c r="N78" s="48"/>
    </row>
    <row r="79" spans="1:16" s="29" customFormat="1" ht="12.75" customHeight="1">
      <c r="A79" s="36"/>
      <c r="B79" s="22"/>
      <c r="C79" s="28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30"/>
      <c r="P79" s="30"/>
    </row>
    <row r="80" spans="1:16" s="33" customFormat="1" ht="12.75" customHeight="1">
      <c r="A80" s="36"/>
      <c r="B80" s="22"/>
      <c r="C80" s="28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30"/>
      <c r="P80" s="30"/>
    </row>
    <row r="81" spans="1:16" s="32" customFormat="1" ht="12.75" customHeight="1">
      <c r="A81" s="36"/>
      <c r="B81" s="22"/>
      <c r="C81" s="28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34"/>
      <c r="P81" s="34"/>
    </row>
    <row r="82" spans="1:16" s="33" customFormat="1" ht="12.75" customHeight="1">
      <c r="A82" s="36"/>
      <c r="B82" s="22"/>
      <c r="C82" s="28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30"/>
      <c r="P82" s="30"/>
    </row>
    <row r="83" spans="1:16" s="33" customFormat="1" ht="12.75" customHeight="1">
      <c r="A83" s="36"/>
      <c r="B83" s="22"/>
      <c r="C83" s="28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30"/>
      <c r="P83" s="30"/>
    </row>
    <row r="84" ht="12.75" customHeight="1"/>
  </sheetData>
  <sheetProtection/>
  <autoFilter ref="A2:DT71"/>
  <mergeCells count="1">
    <mergeCell ref="A1:N1"/>
  </mergeCells>
  <conditionalFormatting sqref="A3:N3">
    <cfRule type="expression" priority="1287" dxfId="1" stopIfTrue="1">
      <formula>(COUNTIF($J3,"*"&amp;"臨床教師"&amp;"*")&gt;0)</formula>
    </cfRule>
    <cfRule type="expression" priority="1288" dxfId="0" stopIfTrue="1">
      <formula>(COUNTIF($H3,"行政會議")&gt;0)</formula>
    </cfRule>
  </conditionalFormatting>
  <conditionalFormatting sqref="A51:N52 A61:K62 M61:N62 A53:K53 M53:N53 A54:N60">
    <cfRule type="expression" priority="87" dxfId="1">
      <formula>(COUNTIF($I51,"中醫婦科臨床教師會議")&gt;0)</formula>
    </cfRule>
    <cfRule type="expression" priority="88" dxfId="0">
      <formula>(COUNTIF($G51,"行政會議")&gt;0)</formula>
    </cfRule>
  </conditionalFormatting>
  <conditionalFormatting sqref="A12:K12">
    <cfRule type="expression" priority="85" dxfId="1" stopIfTrue="1">
      <formula>(COUNTIF($J12,"*"&amp;"臨床教師"&amp;"*")&gt;0)</formula>
    </cfRule>
    <cfRule type="expression" priority="86" dxfId="0" stopIfTrue="1">
      <formula>(COUNTIF($H12,"行政會議")&gt;0)</formula>
    </cfRule>
  </conditionalFormatting>
  <conditionalFormatting sqref="A12:K12 M12:N12 L14:N14 A14:B14 D14:I14">
    <cfRule type="expression" priority="83" dxfId="1">
      <formula>(COUNTIF($J12,"中醫婦科臨床教師會議")&gt;0)</formula>
    </cfRule>
    <cfRule type="expression" priority="84" dxfId="0">
      <formula>(COUNTIF($H12,"行政會議")&gt;0)</formula>
    </cfRule>
  </conditionalFormatting>
  <conditionalFormatting sqref="E6">
    <cfRule type="expression" priority="81" dxfId="1" stopIfTrue="1">
      <formula>(COUNTIF($J6,"*"&amp;"臨床教師"&amp;"*")&gt;0)</formula>
    </cfRule>
    <cfRule type="expression" priority="82" dxfId="0" stopIfTrue="1">
      <formula>(COUNTIF($H6,"行政會議")&gt;0)</formula>
    </cfRule>
  </conditionalFormatting>
  <conditionalFormatting sqref="E6">
    <cfRule type="expression" priority="79" dxfId="1">
      <formula>(COUNTIF($J6,"中醫婦科臨床教師會議")&gt;0)</formula>
    </cfRule>
    <cfRule type="expression" priority="80" dxfId="0">
      <formula>(COUNTIF($H6,"行政會議")&gt;0)</formula>
    </cfRule>
  </conditionalFormatting>
  <conditionalFormatting sqref="A24:B24 D24:N24">
    <cfRule type="expression" priority="69" dxfId="1">
      <formula>(COUNTIF($I24,"中醫婦科臨床教師會議")&gt;0)</formula>
    </cfRule>
    <cfRule type="expression" priority="70" dxfId="0">
      <formula>(COUNTIF($G24,"行政會議")&gt;0)</formula>
    </cfRule>
  </conditionalFormatting>
  <conditionalFormatting sqref="A23:B23 D23:N23">
    <cfRule type="expression" priority="67" dxfId="1">
      <formula>(COUNTIF($I23,"中醫婦科臨床教師會議")&gt;0)</formula>
    </cfRule>
    <cfRule type="expression" priority="68" dxfId="0">
      <formula>(COUNTIF($G23,"行政會議")&gt;0)</formula>
    </cfRule>
  </conditionalFormatting>
  <conditionalFormatting sqref="A22:B22 D22:N22">
    <cfRule type="expression" priority="65" dxfId="1">
      <formula>(COUNTIF($I22,"中醫婦科臨床教師會議")&gt;0)</formula>
    </cfRule>
    <cfRule type="expression" priority="66" dxfId="0">
      <formula>(COUNTIF($G22,"行政會議")&gt;0)</formula>
    </cfRule>
  </conditionalFormatting>
  <conditionalFormatting sqref="A30:K36 A38:K44">
    <cfRule type="expression" priority="63" dxfId="1">
      <formula>(COUNTIF($J30,"中醫婦科臨床教師會議")&gt;0)</formula>
    </cfRule>
    <cfRule type="expression" priority="64" dxfId="0">
      <formula>(COUNTIF($H30,"行政會議")&gt;0)</formula>
    </cfRule>
  </conditionalFormatting>
  <conditionalFormatting sqref="A37:K37">
    <cfRule type="expression" priority="61" dxfId="1">
      <formula>(COUNTIF($J37,"中醫婦科臨床教師會議")&gt;0)</formula>
    </cfRule>
    <cfRule type="expression" priority="62" dxfId="0">
      <formula>(COUNTIF($H37,"行政會議")&gt;0)</formula>
    </cfRule>
  </conditionalFormatting>
  <conditionalFormatting sqref="L30:N36 L38:N44">
    <cfRule type="expression" priority="59" dxfId="1">
      <formula>(COUNTIF($J30,"中醫婦科臨床教師會議")&gt;0)</formula>
    </cfRule>
    <cfRule type="expression" priority="60" dxfId="0">
      <formula>(COUNTIF($H30,"行政會議")&gt;0)</formula>
    </cfRule>
  </conditionalFormatting>
  <conditionalFormatting sqref="L37:N37">
    <cfRule type="expression" priority="57" dxfId="1">
      <formula>(COUNTIF($J37,"中醫婦科臨床教師會議")&gt;0)</formula>
    </cfRule>
    <cfRule type="expression" priority="58" dxfId="0">
      <formula>(COUNTIF($H37,"行政會議")&gt;0)</formula>
    </cfRule>
  </conditionalFormatting>
  <conditionalFormatting sqref="A49:D49 F49:H49 J49:K49">
    <cfRule type="expression" priority="7" dxfId="1">
      <formula>(COUNTIF($J49,"中醫婦科臨床教師會議")&gt;0)</formula>
    </cfRule>
    <cfRule type="expression" priority="8" dxfId="0">
      <formula>(COUNTIF($H49,"行政會議")&gt;0)</formula>
    </cfRule>
  </conditionalFormatting>
  <conditionalFormatting sqref="L49:N49">
    <cfRule type="expression" priority="5" dxfId="1">
      <formula>(COUNTIF($J49,"中醫婦科臨床教師會議")&gt;0)</formula>
    </cfRule>
    <cfRule type="expression" priority="6" dxfId="0">
      <formula>(COUNTIF($H49,"行政會議")&gt;0)</formula>
    </cfRule>
  </conditionalFormatting>
  <conditionalFormatting sqref="E49">
    <cfRule type="expression" priority="3" dxfId="1">
      <formula>(COUNTIF($J49,"中醫婦科臨床教師會議")&gt;0)</formula>
    </cfRule>
    <cfRule type="expression" priority="4" dxfId="0">
      <formula>(COUNTIF($H49,"行政會議")&gt;0)</formula>
    </cfRule>
  </conditionalFormatting>
  <conditionalFormatting sqref="I49">
    <cfRule type="expression" priority="1" dxfId="1">
      <formula>(COUNTIF($J49,"中醫婦科臨床教師會議")&gt;0)</formula>
    </cfRule>
    <cfRule type="expression" priority="2" dxfId="0">
      <formula>(COUNTIF($H49,"行政會議")&gt;0)</formula>
    </cfRule>
  </conditionalFormatting>
  <printOptions horizontalCentered="1"/>
  <pageMargins left="0" right="0" top="0" bottom="0" header="0" footer="0"/>
  <pageSetup fitToHeight="1" fitToWidth="1" horizontalDpi="360" verticalDpi="360" orientation="portrait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="90" zoomScaleNormal="90" zoomScalePageLayoutView="0" workbookViewId="0" topLeftCell="A1">
      <selection activeCell="A2" sqref="A2:IV3"/>
    </sheetView>
  </sheetViews>
  <sheetFormatPr defaultColWidth="9.00390625" defaultRowHeight="15.75"/>
  <cols>
    <col min="1" max="1" width="11.00390625" style="11" bestFit="1" customWidth="1"/>
    <col min="2" max="2" width="10.00390625" style="11" bestFit="1" customWidth="1"/>
    <col min="3" max="3" width="10.875" style="11" bestFit="1" customWidth="1"/>
    <col min="4" max="4" width="9.25390625" style="11" bestFit="1" customWidth="1"/>
    <col min="5" max="5" width="6.875" style="11" customWidth="1"/>
    <col min="6" max="8" width="8.50390625" style="11" bestFit="1" customWidth="1"/>
    <col min="9" max="9" width="28.00390625" style="11" customWidth="1"/>
    <col min="10" max="10" width="14.375" style="11" bestFit="1" customWidth="1"/>
    <col min="11" max="11" width="10.375" style="11" bestFit="1" customWidth="1"/>
    <col min="12" max="12" width="26.125" style="11" bestFit="1" customWidth="1"/>
    <col min="13" max="13" width="10.375" style="11" bestFit="1" customWidth="1"/>
    <col min="14" max="14" width="8.625" style="11" bestFit="1" customWidth="1"/>
    <col min="15" max="16384" width="8.875" style="11" customWidth="1"/>
  </cols>
  <sheetData>
    <row r="1" spans="1:14" ht="12.75" customHeight="1">
      <c r="A1" s="1" t="s">
        <v>6</v>
      </c>
      <c r="B1" s="2" t="s">
        <v>7</v>
      </c>
      <c r="C1" s="3" t="s">
        <v>8</v>
      </c>
      <c r="D1" s="3" t="s">
        <v>9</v>
      </c>
      <c r="E1" s="4" t="s">
        <v>0</v>
      </c>
      <c r="F1" s="3" t="s">
        <v>10</v>
      </c>
      <c r="G1" s="3" t="s">
        <v>11</v>
      </c>
      <c r="H1" s="5" t="s">
        <v>1</v>
      </c>
      <c r="I1" s="5" t="s">
        <v>12</v>
      </c>
      <c r="J1" s="4" t="s">
        <v>2</v>
      </c>
      <c r="K1" s="4" t="s">
        <v>16</v>
      </c>
      <c r="L1" s="4" t="s">
        <v>17</v>
      </c>
      <c r="M1" s="4" t="s">
        <v>3</v>
      </c>
      <c r="N1" s="4" t="s">
        <v>4</v>
      </c>
    </row>
    <row r="2" spans="1:14" s="31" customFormat="1" ht="12.75" customHeight="1">
      <c r="A2" s="39">
        <v>43413</v>
      </c>
      <c r="B2" s="40">
        <v>0.3125</v>
      </c>
      <c r="C2" s="39">
        <f>A2</f>
        <v>43413</v>
      </c>
      <c r="D2" s="40">
        <v>0.3541666666666667</v>
      </c>
      <c r="E2" s="41">
        <v>42867</v>
      </c>
      <c r="F2" s="42" t="s">
        <v>36</v>
      </c>
      <c r="G2" s="42" t="s">
        <v>37</v>
      </c>
      <c r="H2" s="43" t="s">
        <v>19</v>
      </c>
      <c r="I2" s="44" t="s">
        <v>38</v>
      </c>
      <c r="J2" s="45" t="s">
        <v>39</v>
      </c>
      <c r="K2" s="45" t="s">
        <v>39</v>
      </c>
      <c r="L2" s="46" t="s">
        <v>42</v>
      </c>
      <c r="M2" s="47" t="s">
        <v>18</v>
      </c>
      <c r="N2" s="45">
        <v>50</v>
      </c>
    </row>
    <row r="3" spans="1:14" s="31" customFormat="1" ht="12.75" customHeight="1">
      <c r="A3" s="39">
        <v>43413</v>
      </c>
      <c r="B3" s="40">
        <v>0.5</v>
      </c>
      <c r="C3" s="39">
        <f>A3</f>
        <v>43413</v>
      </c>
      <c r="D3" s="40">
        <v>0.5416666666666666</v>
      </c>
      <c r="E3" s="41">
        <v>42867</v>
      </c>
      <c r="F3" s="42" t="s">
        <v>36</v>
      </c>
      <c r="G3" s="42" t="s">
        <v>37</v>
      </c>
      <c r="H3" s="43" t="s">
        <v>19</v>
      </c>
      <c r="I3" s="44" t="s">
        <v>40</v>
      </c>
      <c r="J3" s="45" t="s">
        <v>41</v>
      </c>
      <c r="K3" s="45" t="s">
        <v>39</v>
      </c>
      <c r="L3" s="46" t="s">
        <v>43</v>
      </c>
      <c r="M3" s="47" t="s">
        <v>26</v>
      </c>
      <c r="N3" s="45">
        <v>10</v>
      </c>
    </row>
  </sheetData>
  <sheetProtection/>
  <conditionalFormatting sqref="B1:N1">
    <cfRule type="expression" priority="200" dxfId="16" stopIfTrue="1">
      <formula>(COUNTIF($J1,"*"&amp;"聯合討論會"&amp;"*")&gt;0)</formula>
    </cfRule>
    <cfRule type="expression" priority="201" dxfId="15" stopIfTrue="1">
      <formula>(COUNTIF($I1,"*"&amp;"部學術"&amp;"*")&gt;0)</formula>
    </cfRule>
    <cfRule type="expression" priority="202" dxfId="1" stopIfTrue="1">
      <formula>(COUNTIF($J1,"*"&amp;"回饋會議"&amp;"*")&gt;0)</formula>
    </cfRule>
    <cfRule type="expression" priority="203" dxfId="1" stopIfTrue="1">
      <formula>(COUNTIF($J1,"*"&amp;"臨床教師"&amp;"*")&gt;0)</formula>
    </cfRule>
    <cfRule type="expression" priority="204" dxfId="0" stopIfTrue="1">
      <formula>(COUNTIF($H1,"行政會議")&gt;0)</formula>
    </cfRule>
  </conditionalFormatting>
  <conditionalFormatting sqref="M1">
    <cfRule type="expression" priority="199" dxfId="138">
      <formula>(COUNTIF($M1,"*"&amp;"待確認"&amp;"*")&gt;0)</formula>
    </cfRule>
  </conditionalFormatting>
  <conditionalFormatting sqref="B1:N1">
    <cfRule type="expression" priority="198" dxfId="10">
      <formula>(COUNTIF($I1,"*"&amp;"全院演講"&amp;"*")&gt;0)</formula>
    </cfRule>
  </conditionalFormatting>
  <conditionalFormatting sqref="B1:N1">
    <cfRule type="expression" priority="193" dxfId="16" stopIfTrue="1">
      <formula>(COUNTIF($J1,"*"&amp;"聯合討論會"&amp;"*")&gt;0)</formula>
    </cfRule>
    <cfRule type="expression" priority="194" dxfId="15" stopIfTrue="1">
      <formula>(COUNTIF($I1,"*"&amp;"部學術"&amp;"*")&gt;0)</formula>
    </cfRule>
    <cfRule type="expression" priority="195" dxfId="1" stopIfTrue="1">
      <formula>(COUNTIF($J1,"*"&amp;"回饋會議"&amp;"*")&gt;0)</formula>
    </cfRule>
    <cfRule type="expression" priority="196" dxfId="1" stopIfTrue="1">
      <formula>(COUNTIF($J1,"*"&amp;"臨床教師"&amp;"*")&gt;0)</formula>
    </cfRule>
    <cfRule type="expression" priority="197" dxfId="0" stopIfTrue="1">
      <formula>(COUNTIF($H1,"行政會議")&gt;0)</formula>
    </cfRule>
  </conditionalFormatting>
  <conditionalFormatting sqref="M1">
    <cfRule type="expression" priority="192" dxfId="138">
      <formula>(COUNTIF($M1,"*"&amp;"待確認"&amp;"*")&gt;0)</formula>
    </cfRule>
  </conditionalFormatting>
  <conditionalFormatting sqref="B1:N1">
    <cfRule type="expression" priority="191" dxfId="10">
      <formula>(COUNTIF($I1,"*"&amp;"全院演講"&amp;"*")&gt;0)</formula>
    </cfRule>
  </conditionalFormatting>
  <conditionalFormatting sqref="A1:N1">
    <cfRule type="expression" priority="186" dxfId="16" stopIfTrue="1">
      <formula>(COUNTIF($J1,"*"&amp;"聯合討論會"&amp;"*")&gt;0)</formula>
    </cfRule>
    <cfRule type="expression" priority="187" dxfId="15" stopIfTrue="1">
      <formula>(COUNTIF($I1,"*"&amp;"部學術"&amp;"*")&gt;0)</formula>
    </cfRule>
    <cfRule type="expression" priority="188" dxfId="1" stopIfTrue="1">
      <formula>(COUNTIF($J1,"*"&amp;"回饋會議"&amp;"*")&gt;0)</formula>
    </cfRule>
    <cfRule type="expression" priority="189" dxfId="1" stopIfTrue="1">
      <formula>(COUNTIF($J1,"*"&amp;"臨床教師"&amp;"*")&gt;0)</formula>
    </cfRule>
    <cfRule type="expression" priority="190" dxfId="0" stopIfTrue="1">
      <formula>(COUNTIF($H1,"行政會議")&gt;0)</formula>
    </cfRule>
  </conditionalFormatting>
  <conditionalFormatting sqref="L1">
    <cfRule type="expression" priority="185" dxfId="138">
      <formula>(COUNTIF($M1,"*"&amp;"待確認"&amp;"*")&gt;0)</formula>
    </cfRule>
  </conditionalFormatting>
  <conditionalFormatting sqref="A1:N1">
    <cfRule type="expression" priority="184" dxfId="10">
      <formula>(COUNTIF($I1,"*"&amp;"全院演講"&amp;"*")&gt;0)</formula>
    </cfRule>
  </conditionalFormatting>
  <conditionalFormatting sqref="A1:N1">
    <cfRule type="expression" priority="179" dxfId="16" stopIfTrue="1">
      <formula>(COUNTIF($J1,"*"&amp;"聯合討論會"&amp;"*")&gt;0)</formula>
    </cfRule>
    <cfRule type="expression" priority="180" dxfId="15" stopIfTrue="1">
      <formula>(COUNTIF($I1,"*"&amp;"部學術"&amp;"*")&gt;0)</formula>
    </cfRule>
    <cfRule type="expression" priority="181" dxfId="1" stopIfTrue="1">
      <formula>(COUNTIF($J1,"*"&amp;"回饋會議"&amp;"*")&gt;0)</formula>
    </cfRule>
    <cfRule type="expression" priority="182" dxfId="1" stopIfTrue="1">
      <formula>(COUNTIF($J1,"*"&amp;"臨床教師"&amp;"*")&gt;0)</formula>
    </cfRule>
    <cfRule type="expression" priority="183" dxfId="0" stopIfTrue="1">
      <formula>(COUNTIF($H1,"行政會議")&gt;0)</formula>
    </cfRule>
  </conditionalFormatting>
  <conditionalFormatting sqref="L1">
    <cfRule type="expression" priority="178" dxfId="138">
      <formula>(COUNTIF($M1,"*"&amp;"待確認"&amp;"*")&gt;0)</formula>
    </cfRule>
  </conditionalFormatting>
  <conditionalFormatting sqref="A1:N1">
    <cfRule type="expression" priority="177" dxfId="10">
      <formula>(COUNTIF($I1,"*"&amp;"全院演講"&amp;"*")&gt;0)</formula>
    </cfRule>
  </conditionalFormatting>
  <conditionalFormatting sqref="A1:N1">
    <cfRule type="expression" priority="172" dxfId="16" stopIfTrue="1">
      <formula>(COUNTIF($J1,"*"&amp;"聯合討論會"&amp;"*")&gt;0)</formula>
    </cfRule>
    <cfRule type="expression" priority="173" dxfId="15" stopIfTrue="1">
      <formula>(COUNTIF($I1,"*"&amp;"部學術"&amp;"*")&gt;0)</formula>
    </cfRule>
    <cfRule type="expression" priority="174" dxfId="1" stopIfTrue="1">
      <formula>(COUNTIF($J1,"*"&amp;"回饋會議"&amp;"*")&gt;0)</formula>
    </cfRule>
    <cfRule type="expression" priority="175" dxfId="1" stopIfTrue="1">
      <formula>(COUNTIF($J1,"*"&amp;"臨床教師"&amp;"*")&gt;0)</formula>
    </cfRule>
    <cfRule type="expression" priority="176" dxfId="0" stopIfTrue="1">
      <formula>(COUNTIF($H1,"行政會議")&gt;0)</formula>
    </cfRule>
  </conditionalFormatting>
  <conditionalFormatting sqref="L1">
    <cfRule type="expression" priority="171" dxfId="138">
      <formula>(COUNTIF($M1,"*"&amp;"待確認"&amp;"*")&gt;0)</formula>
    </cfRule>
  </conditionalFormatting>
  <conditionalFormatting sqref="A1:N1">
    <cfRule type="expression" priority="170" dxfId="10">
      <formula>(COUNTIF($I1,"*"&amp;"全院演講"&amp;"*")&gt;0)</formula>
    </cfRule>
  </conditionalFormatting>
  <conditionalFormatting sqref="A1:N1">
    <cfRule type="expression" priority="165" dxfId="16" stopIfTrue="1">
      <formula>(COUNTIF($J1,"*"&amp;"聯合討論會"&amp;"*")&gt;0)</formula>
    </cfRule>
    <cfRule type="expression" priority="166" dxfId="15" stopIfTrue="1">
      <formula>(COUNTIF($I1,"*"&amp;"部學術"&amp;"*")&gt;0)</formula>
    </cfRule>
    <cfRule type="expression" priority="167" dxfId="1" stopIfTrue="1">
      <formula>(COUNTIF($J1,"*"&amp;"回饋會議"&amp;"*")&gt;0)</formula>
    </cfRule>
    <cfRule type="expression" priority="168" dxfId="1" stopIfTrue="1">
      <formula>(COUNTIF($J1,"*"&amp;"臨床教師"&amp;"*")&gt;0)</formula>
    </cfRule>
    <cfRule type="expression" priority="169" dxfId="0" stopIfTrue="1">
      <formula>(COUNTIF($H1,"行政會議")&gt;0)</formula>
    </cfRule>
  </conditionalFormatting>
  <conditionalFormatting sqref="L1">
    <cfRule type="expression" priority="164" dxfId="138">
      <formula>(COUNTIF($M1,"*"&amp;"待確認"&amp;"*")&gt;0)</formula>
    </cfRule>
  </conditionalFormatting>
  <conditionalFormatting sqref="A1:N1">
    <cfRule type="expression" priority="163" dxfId="10">
      <formula>(COUNTIF($I1,"*"&amp;"全院演講"&amp;"*")&gt;0)</formula>
    </cfRule>
  </conditionalFormatting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8"/>
  <sheetViews>
    <sheetView zoomScale="90" zoomScaleNormal="90" zoomScalePageLayoutView="0" workbookViewId="0" topLeftCell="A1">
      <selection activeCell="I6" sqref="I6"/>
    </sheetView>
  </sheetViews>
  <sheetFormatPr defaultColWidth="9.00390625" defaultRowHeight="15.75"/>
  <cols>
    <col min="1" max="1" width="12.375" style="14" bestFit="1" customWidth="1"/>
    <col min="2" max="2" width="10.00390625" style="12" bestFit="1" customWidth="1"/>
    <col min="3" max="3" width="12.375" style="12" bestFit="1" customWidth="1"/>
    <col min="4" max="4" width="9.25390625" style="12" bestFit="1" customWidth="1"/>
    <col min="5" max="5" width="10.00390625" style="12" bestFit="1" customWidth="1"/>
    <col min="6" max="8" width="8.50390625" style="12" bestFit="1" customWidth="1"/>
    <col min="9" max="9" width="49.625" style="12" customWidth="1"/>
    <col min="10" max="10" width="12.375" style="12" bestFit="1" customWidth="1"/>
    <col min="11" max="11" width="23.00390625" style="12" bestFit="1" customWidth="1"/>
    <col min="12" max="12" width="28.625" style="12" customWidth="1"/>
    <col min="13" max="13" width="10.375" style="12" bestFit="1" customWidth="1"/>
    <col min="14" max="14" width="8.50390625" style="12" bestFit="1" customWidth="1"/>
    <col min="15" max="16384" width="8.875" style="12" customWidth="1"/>
  </cols>
  <sheetData>
    <row r="1" spans="1:14" ht="13.5">
      <c r="A1" s="13" t="s">
        <v>6</v>
      </c>
      <c r="B1" s="7" t="s">
        <v>7</v>
      </c>
      <c r="C1" s="8" t="s">
        <v>8</v>
      </c>
      <c r="D1" s="8" t="s">
        <v>9</v>
      </c>
      <c r="E1" s="9" t="s">
        <v>0</v>
      </c>
      <c r="F1" s="8" t="s">
        <v>10</v>
      </c>
      <c r="G1" s="8" t="s">
        <v>11</v>
      </c>
      <c r="H1" s="10" t="s">
        <v>1</v>
      </c>
      <c r="I1" s="10" t="s">
        <v>12</v>
      </c>
      <c r="J1" s="9" t="s">
        <v>2</v>
      </c>
      <c r="K1" s="9" t="s">
        <v>21</v>
      </c>
      <c r="L1" s="9" t="s">
        <v>22</v>
      </c>
      <c r="M1" s="9" t="s">
        <v>3</v>
      </c>
      <c r="N1" s="9" t="s">
        <v>4</v>
      </c>
    </row>
    <row r="2" spans="1:16" s="32" customFormat="1" ht="12.75" customHeight="1">
      <c r="A2" s="62">
        <v>43411</v>
      </c>
      <c r="B2" s="57">
        <v>0.5</v>
      </c>
      <c r="C2" s="62">
        <f>A2</f>
        <v>43411</v>
      </c>
      <c r="D2" s="57">
        <v>0.5416666666666666</v>
      </c>
      <c r="E2" s="58">
        <v>43110</v>
      </c>
      <c r="F2" s="63" t="s">
        <v>30</v>
      </c>
      <c r="G2" s="63" t="s">
        <v>31</v>
      </c>
      <c r="H2" s="63" t="s">
        <v>32</v>
      </c>
      <c r="I2" s="64" t="s">
        <v>72</v>
      </c>
      <c r="J2" s="65" t="s">
        <v>73</v>
      </c>
      <c r="K2" s="66" t="s">
        <v>35</v>
      </c>
      <c r="L2" s="67" t="s">
        <v>24</v>
      </c>
      <c r="M2" s="228" t="s">
        <v>309</v>
      </c>
      <c r="N2" s="229">
        <v>50</v>
      </c>
      <c r="O2" s="34"/>
      <c r="P2" s="34"/>
    </row>
    <row r="3" spans="1:124" s="71" customFormat="1" ht="12.75" customHeight="1">
      <c r="A3" s="56">
        <v>43417</v>
      </c>
      <c r="B3" s="57">
        <v>0.5</v>
      </c>
      <c r="C3" s="62">
        <f>A3</f>
        <v>43417</v>
      </c>
      <c r="D3" s="57">
        <f>B3+TIME(1,0,0)</f>
        <v>0.5416666666666666</v>
      </c>
      <c r="E3" s="58">
        <f>A3</f>
        <v>43417</v>
      </c>
      <c r="F3" s="59" t="s">
        <v>14</v>
      </c>
      <c r="G3" s="59" t="s">
        <v>15</v>
      </c>
      <c r="H3" s="60" t="s">
        <v>20</v>
      </c>
      <c r="I3" s="69" t="s">
        <v>311</v>
      </c>
      <c r="J3" s="61" t="s">
        <v>75</v>
      </c>
      <c r="K3" s="61" t="s">
        <v>76</v>
      </c>
      <c r="L3" s="55" t="s">
        <v>81</v>
      </c>
      <c r="M3" s="61" t="s">
        <v>27</v>
      </c>
      <c r="N3" s="61">
        <v>50</v>
      </c>
      <c r="O3" s="34"/>
      <c r="P3" s="34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</row>
    <row r="4" spans="1:124" s="32" customFormat="1" ht="12.75" customHeight="1">
      <c r="A4" s="56">
        <v>43420</v>
      </c>
      <c r="B4" s="57">
        <v>0.3125</v>
      </c>
      <c r="C4" s="62">
        <f>A4</f>
        <v>43420</v>
      </c>
      <c r="D4" s="57">
        <v>0.375</v>
      </c>
      <c r="E4" s="58">
        <v>43119</v>
      </c>
      <c r="F4" s="59" t="s">
        <v>14</v>
      </c>
      <c r="G4" s="59" t="s">
        <v>15</v>
      </c>
      <c r="H4" s="60" t="s">
        <v>20</v>
      </c>
      <c r="I4" s="69" t="s">
        <v>80</v>
      </c>
      <c r="J4" s="61" t="s">
        <v>74</v>
      </c>
      <c r="K4" s="61" t="s">
        <v>44</v>
      </c>
      <c r="L4" s="67" t="s">
        <v>24</v>
      </c>
      <c r="M4" s="68" t="s">
        <v>65</v>
      </c>
      <c r="N4" s="61">
        <v>50</v>
      </c>
      <c r="O4" s="31"/>
      <c r="P4" s="3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</row>
    <row r="5" spans="1:124" s="244" customFormat="1" ht="13.5">
      <c r="A5" s="234">
        <v>43426</v>
      </c>
      <c r="B5" s="235">
        <v>0.5208333333333334</v>
      </c>
      <c r="C5" s="236">
        <f>A5</f>
        <v>43426</v>
      </c>
      <c r="D5" s="235">
        <v>0.5625</v>
      </c>
      <c r="E5" s="237">
        <f>A5</f>
        <v>43426</v>
      </c>
      <c r="F5" s="238" t="s">
        <v>14</v>
      </c>
      <c r="G5" s="238" t="s">
        <v>15</v>
      </c>
      <c r="H5" s="239" t="s">
        <v>20</v>
      </c>
      <c r="I5" s="240" t="s">
        <v>200</v>
      </c>
      <c r="J5" s="241" t="s">
        <v>79</v>
      </c>
      <c r="K5" s="241" t="s">
        <v>79</v>
      </c>
      <c r="L5" s="242" t="s">
        <v>24</v>
      </c>
      <c r="M5" s="243" t="s">
        <v>201</v>
      </c>
      <c r="N5" s="241">
        <v>30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</row>
    <row r="6" spans="1:16" s="32" customFormat="1" ht="12.75" customHeight="1">
      <c r="A6" s="56">
        <v>43432</v>
      </c>
      <c r="B6" s="57">
        <v>0.3125</v>
      </c>
      <c r="C6" s="56">
        <v>43432</v>
      </c>
      <c r="D6" s="57">
        <v>0.3541666666666667</v>
      </c>
      <c r="E6" s="58">
        <v>43110</v>
      </c>
      <c r="F6" s="59" t="s">
        <v>60</v>
      </c>
      <c r="G6" s="59" t="s">
        <v>61</v>
      </c>
      <c r="H6" s="60" t="s">
        <v>62</v>
      </c>
      <c r="I6" s="64" t="s">
        <v>66</v>
      </c>
      <c r="J6" s="61" t="s">
        <v>63</v>
      </c>
      <c r="K6" s="61" t="s">
        <v>63</v>
      </c>
      <c r="L6" s="55" t="s">
        <v>67</v>
      </c>
      <c r="M6" s="61" t="s">
        <v>64</v>
      </c>
      <c r="N6" s="61">
        <v>50</v>
      </c>
      <c r="O6" s="34"/>
      <c r="P6" s="34"/>
    </row>
    <row r="7" spans="1:16" s="32" customFormat="1" ht="12.75" customHeight="1">
      <c r="A7" s="56">
        <v>43432</v>
      </c>
      <c r="B7" s="57">
        <v>0.5</v>
      </c>
      <c r="C7" s="62">
        <f>A7</f>
        <v>43432</v>
      </c>
      <c r="D7" s="57">
        <f>B7+TIME(1,0,0)</f>
        <v>0.5416666666666666</v>
      </c>
      <c r="E7" s="58">
        <f>A7</f>
        <v>43432</v>
      </c>
      <c r="F7" s="59" t="s">
        <v>14</v>
      </c>
      <c r="G7" s="59" t="s">
        <v>15</v>
      </c>
      <c r="H7" s="60" t="s">
        <v>20</v>
      </c>
      <c r="I7" s="69" t="s">
        <v>77</v>
      </c>
      <c r="J7" s="61" t="s">
        <v>78</v>
      </c>
      <c r="K7" s="61" t="s">
        <v>59</v>
      </c>
      <c r="L7" s="55" t="s">
        <v>85</v>
      </c>
      <c r="M7" s="61" t="s">
        <v>27</v>
      </c>
      <c r="N7" s="61">
        <v>50</v>
      </c>
      <c r="O7" s="34"/>
      <c r="P7" s="34"/>
    </row>
    <row r="8" spans="1:124" s="70" customFormat="1" ht="14.25" customHeight="1">
      <c r="A8" s="56">
        <v>43434</v>
      </c>
      <c r="B8" s="57">
        <v>0.5208333333333334</v>
      </c>
      <c r="C8" s="62">
        <f>A8</f>
        <v>43434</v>
      </c>
      <c r="D8" s="57">
        <f>B8+TIME(1,0,0)</f>
        <v>0.5625</v>
      </c>
      <c r="E8" s="58">
        <f>A8</f>
        <v>43434</v>
      </c>
      <c r="F8" s="59" t="s">
        <v>14</v>
      </c>
      <c r="G8" s="59" t="s">
        <v>15</v>
      </c>
      <c r="H8" s="60" t="s">
        <v>20</v>
      </c>
      <c r="I8" s="69" t="s">
        <v>310</v>
      </c>
      <c r="J8" s="61" t="s">
        <v>84</v>
      </c>
      <c r="K8" s="61" t="s">
        <v>79</v>
      </c>
      <c r="L8" s="55" t="s">
        <v>86</v>
      </c>
      <c r="M8" s="61" t="s">
        <v>27</v>
      </c>
      <c r="N8" s="61">
        <v>50</v>
      </c>
      <c r="O8" s="34"/>
      <c r="P8" s="3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</row>
  </sheetData>
  <sheetProtection/>
  <autoFilter ref="A1:N1">
    <sortState ref="A2:N8">
      <sortCondition sortBy="value" ref="A2:A8"/>
    </sortState>
  </autoFilter>
  <conditionalFormatting sqref="A1:O1">
    <cfRule type="expression" priority="133" dxfId="16" stopIfTrue="1">
      <formula>(COUNTIF($J1,"*"&amp;"聯合討論會"&amp;"*")&gt;0)</formula>
    </cfRule>
    <cfRule type="expression" priority="134" dxfId="15" stopIfTrue="1">
      <formula>(COUNTIF($I1,"*"&amp;"部學術"&amp;"*")&gt;0)</formula>
    </cfRule>
    <cfRule type="expression" priority="135" dxfId="1" stopIfTrue="1">
      <formula>(COUNTIF($J1,"*"&amp;"回饋會議"&amp;"*")&gt;0)</formula>
    </cfRule>
    <cfRule type="expression" priority="136" dxfId="1" stopIfTrue="1">
      <formula>(COUNTIF($J1,"*"&amp;"臨床教師"&amp;"*")&gt;0)</formula>
    </cfRule>
    <cfRule type="expression" priority="137" dxfId="0" stopIfTrue="1">
      <formula>(COUNTIF($H1,"行政會議")&gt;0)</formula>
    </cfRule>
  </conditionalFormatting>
  <conditionalFormatting sqref="L1:M1">
    <cfRule type="expression" priority="132" dxfId="138">
      <formula>(COUNTIF($M1,"*"&amp;"待確認"&amp;"*")&gt;0)</formula>
    </cfRule>
  </conditionalFormatting>
  <conditionalFormatting sqref="A1:O1">
    <cfRule type="expression" priority="131" dxfId="10">
      <formula>(COUNTIF($I1,"*"&amp;"全院演講"&amp;"*")&gt;0)</formula>
    </cfRule>
  </conditionalFormatting>
  <conditionalFormatting sqref="A8:K8">
    <cfRule type="expression" priority="11" dxfId="1" stopIfTrue="1">
      <formula>(COUNTIF($J8,"*"&amp;"臨床教師"&amp;"*")&gt;0)</formula>
    </cfRule>
    <cfRule type="expression" priority="12" dxfId="0" stopIfTrue="1">
      <formula>(COUNTIF($H8,"行政會議")&gt;0)</formula>
    </cfRule>
  </conditionalFormatting>
  <conditionalFormatting sqref="A8:K8 M8:N8">
    <cfRule type="expression" priority="9" dxfId="1">
      <formula>(COUNTIF($J8,"中醫婦科臨床教師會議")&gt;0)</formula>
    </cfRule>
    <cfRule type="expression" priority="10" dxfId="0">
      <formula>(COUNTIF($H8,"行政會議")&gt;0)</formula>
    </cfRule>
  </conditionalFormatting>
  <conditionalFormatting sqref="E2">
    <cfRule type="expression" priority="3" dxfId="1" stopIfTrue="1">
      <formula>(COUNTIF($J2,"*"&amp;"臨床教師"&amp;"*")&gt;0)</formula>
    </cfRule>
    <cfRule type="expression" priority="4" dxfId="0" stopIfTrue="1">
      <formula>(COUNTIF($H2,"行政會議")&gt;0)</formula>
    </cfRule>
  </conditionalFormatting>
  <conditionalFormatting sqref="E2">
    <cfRule type="expression" priority="1" dxfId="1">
      <formula>(COUNTIF($J2,"中醫婦科臨床教師會議")&gt;0)</formula>
    </cfRule>
    <cfRule type="expression" priority="2" dxfId="0">
      <formula>(COUNTIF($H2,"行政會議")&gt;0)</formula>
    </cfRule>
  </conditionalFormatting>
  <printOptions/>
  <pageMargins left="0.75" right="0.75" top="1" bottom="1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="80" zoomScaleNormal="80" zoomScalePageLayoutView="0" workbookViewId="0" topLeftCell="D1">
      <selection activeCell="L10" sqref="L10"/>
    </sheetView>
  </sheetViews>
  <sheetFormatPr defaultColWidth="9.00390625" defaultRowHeight="15.75"/>
  <cols>
    <col min="1" max="1" width="11.125" style="0" bestFit="1" customWidth="1"/>
    <col min="2" max="2" width="9.875" style="0" bestFit="1" customWidth="1"/>
    <col min="3" max="3" width="13.625" style="0" customWidth="1"/>
    <col min="4" max="4" width="9.125" style="0" bestFit="1" customWidth="1"/>
    <col min="5" max="5" width="6.875" style="0" bestFit="1" customWidth="1"/>
    <col min="6" max="8" width="8.50390625" style="0" bestFit="1" customWidth="1"/>
    <col min="9" max="9" width="46.875" style="0" bestFit="1" customWidth="1"/>
    <col min="10" max="10" width="12.375" style="0" bestFit="1" customWidth="1"/>
    <col min="11" max="11" width="23.00390625" style="0" bestFit="1" customWidth="1"/>
    <col min="12" max="12" width="26.125" style="0" bestFit="1" customWidth="1"/>
    <col min="13" max="13" width="10.375" style="0" bestFit="1" customWidth="1"/>
    <col min="14" max="14" width="8.50390625" style="0" bestFit="1" customWidth="1"/>
  </cols>
  <sheetData>
    <row r="1" spans="1:14" s="12" customFormat="1" ht="13.5">
      <c r="A1" s="6" t="s">
        <v>6</v>
      </c>
      <c r="B1" s="7" t="s">
        <v>7</v>
      </c>
      <c r="C1" s="8" t="s">
        <v>8</v>
      </c>
      <c r="D1" s="8" t="s">
        <v>9</v>
      </c>
      <c r="E1" s="9" t="s">
        <v>0</v>
      </c>
      <c r="F1" s="8" t="s">
        <v>10</v>
      </c>
      <c r="G1" s="8" t="s">
        <v>11</v>
      </c>
      <c r="H1" s="10" t="s">
        <v>1</v>
      </c>
      <c r="I1" s="10" t="s">
        <v>12</v>
      </c>
      <c r="J1" s="9" t="s">
        <v>2</v>
      </c>
      <c r="K1" s="9" t="s">
        <v>13</v>
      </c>
      <c r="L1" s="9" t="s">
        <v>87</v>
      </c>
      <c r="M1" s="9" t="s">
        <v>3</v>
      </c>
      <c r="N1" s="9" t="s">
        <v>4</v>
      </c>
    </row>
    <row r="2" spans="1:16" s="32" customFormat="1" ht="12.75" customHeight="1">
      <c r="A2" s="38">
        <v>43423</v>
      </c>
      <c r="B2" s="15">
        <v>0.5208333333333334</v>
      </c>
      <c r="C2" s="38">
        <f>A2</f>
        <v>43423</v>
      </c>
      <c r="D2" s="15">
        <v>0.5625</v>
      </c>
      <c r="E2" s="16">
        <v>43115</v>
      </c>
      <c r="F2" s="17" t="s">
        <v>14</v>
      </c>
      <c r="G2" s="17" t="s">
        <v>15</v>
      </c>
      <c r="H2" s="18" t="s">
        <v>20</v>
      </c>
      <c r="I2" s="19" t="s">
        <v>58</v>
      </c>
      <c r="J2" s="20" t="s">
        <v>68</v>
      </c>
      <c r="K2" s="20" t="s">
        <v>5</v>
      </c>
      <c r="L2" s="21" t="s">
        <v>71</v>
      </c>
      <c r="M2" s="20" t="s">
        <v>320</v>
      </c>
      <c r="N2" s="20">
        <v>50</v>
      </c>
      <c r="O2" s="34"/>
      <c r="P2" s="34"/>
    </row>
    <row r="3" spans="1:16" s="32" customFormat="1" ht="12.75" customHeight="1">
      <c r="A3" s="38">
        <v>43424</v>
      </c>
      <c r="B3" s="15">
        <v>0.5</v>
      </c>
      <c r="C3" s="38">
        <f>A3</f>
        <v>43424</v>
      </c>
      <c r="D3" s="15">
        <v>0.5416666666666666</v>
      </c>
      <c r="E3" s="16">
        <v>43116</v>
      </c>
      <c r="F3" s="17" t="s">
        <v>14</v>
      </c>
      <c r="G3" s="17" t="s">
        <v>15</v>
      </c>
      <c r="H3" s="18" t="s">
        <v>20</v>
      </c>
      <c r="I3" s="19" t="s">
        <v>25</v>
      </c>
      <c r="J3" s="20" t="s">
        <v>69</v>
      </c>
      <c r="K3" s="20" t="s">
        <v>83</v>
      </c>
      <c r="L3" s="21" t="s">
        <v>88</v>
      </c>
      <c r="M3" s="20" t="s">
        <v>320</v>
      </c>
      <c r="N3" s="20">
        <v>50</v>
      </c>
      <c r="O3" s="34"/>
      <c r="P3" s="34"/>
    </row>
    <row r="4" spans="1:14" s="32" customFormat="1" ht="12.75" customHeight="1">
      <c r="A4" s="38">
        <v>43433</v>
      </c>
      <c r="B4" s="15">
        <v>0.5</v>
      </c>
      <c r="C4" s="38">
        <f>A4</f>
        <v>43433</v>
      </c>
      <c r="D4" s="15">
        <v>0.5416666666666666</v>
      </c>
      <c r="E4" s="16">
        <v>43125</v>
      </c>
      <c r="F4" s="17" t="s">
        <v>14</v>
      </c>
      <c r="G4" s="17" t="s">
        <v>15</v>
      </c>
      <c r="H4" s="18" t="s">
        <v>20</v>
      </c>
      <c r="I4" s="19" t="s">
        <v>28</v>
      </c>
      <c r="J4" s="20" t="s">
        <v>70</v>
      </c>
      <c r="K4" s="20" t="s">
        <v>82</v>
      </c>
      <c r="L4" s="21" t="s">
        <v>23</v>
      </c>
      <c r="M4" s="20" t="s">
        <v>313</v>
      </c>
      <c r="N4" s="20">
        <v>50</v>
      </c>
    </row>
    <row r="20" ht="15.75">
      <c r="B20" t="s">
        <v>33</v>
      </c>
    </row>
  </sheetData>
  <sheetProtection/>
  <autoFilter ref="A1:N1"/>
  <conditionalFormatting sqref="B1:O1">
    <cfRule type="expression" priority="49" dxfId="16" stopIfTrue="1">
      <formula>(COUNTIF($J1,"*"&amp;"聯合討論會"&amp;"*")&gt;0)</formula>
    </cfRule>
    <cfRule type="expression" priority="50" dxfId="15" stopIfTrue="1">
      <formula>(COUNTIF($I1,"*"&amp;"部學術"&amp;"*")&gt;0)</formula>
    </cfRule>
    <cfRule type="expression" priority="51" dxfId="1" stopIfTrue="1">
      <formula>(COUNTIF($J1,"*"&amp;"回饋會議"&amp;"*")&gt;0)</formula>
    </cfRule>
    <cfRule type="expression" priority="52" dxfId="1" stopIfTrue="1">
      <formula>(COUNTIF($J1,"*"&amp;"臨床教師"&amp;"*")&gt;0)</formula>
    </cfRule>
    <cfRule type="expression" priority="53" dxfId="0" stopIfTrue="1">
      <formula>(COUNTIF($H1,"行政會議")&gt;0)</formula>
    </cfRule>
  </conditionalFormatting>
  <conditionalFormatting sqref="M1">
    <cfRule type="expression" priority="48" dxfId="138">
      <formula>(COUNTIF($M1,"*"&amp;"待確認"&amp;"*")&gt;0)</formula>
    </cfRule>
  </conditionalFormatting>
  <conditionalFormatting sqref="B1:O1">
    <cfRule type="expression" priority="47" dxfId="10">
      <formula>(COUNTIF($I1,"*"&amp;"全院演講"&amp;"*")&gt;0)</formula>
    </cfRule>
  </conditionalFormatting>
  <conditionalFormatting sqref="A1:N1">
    <cfRule type="expression" priority="42" dxfId="16" stopIfTrue="1">
      <formula>(COUNTIF($J1,"*"&amp;"聯合討論會"&amp;"*")&gt;0)</formula>
    </cfRule>
    <cfRule type="expression" priority="43" dxfId="15" stopIfTrue="1">
      <formula>(COUNTIF($I1,"*"&amp;"部學術"&amp;"*")&gt;0)</formula>
    </cfRule>
    <cfRule type="expression" priority="44" dxfId="1" stopIfTrue="1">
      <formula>(COUNTIF($J1,"*"&amp;"回饋會議"&amp;"*")&gt;0)</formula>
    </cfRule>
    <cfRule type="expression" priority="45" dxfId="1" stopIfTrue="1">
      <formula>(COUNTIF($J1,"*"&amp;"臨床教師"&amp;"*")&gt;0)</formula>
    </cfRule>
    <cfRule type="expression" priority="46" dxfId="0" stopIfTrue="1">
      <formula>(COUNTIF($H1,"行政會議")&gt;0)</formula>
    </cfRule>
  </conditionalFormatting>
  <conditionalFormatting sqref="L1">
    <cfRule type="expression" priority="41" dxfId="138">
      <formula>(COUNTIF($M1,"*"&amp;"待確認"&amp;"*")&gt;0)</formula>
    </cfRule>
  </conditionalFormatting>
  <conditionalFormatting sqref="A1:N1">
    <cfRule type="expression" priority="40" dxfId="10">
      <formula>(COUNTIF($I1,"*"&amp;"全院演講"&amp;"*")&gt;0)</formula>
    </cfRule>
  </conditionalFormatting>
  <conditionalFormatting sqref="A1:N1">
    <cfRule type="expression" priority="35" dxfId="16" stopIfTrue="1">
      <formula>(COUNTIF($J1,"*"&amp;"聯合討論會"&amp;"*")&gt;0)</formula>
    </cfRule>
    <cfRule type="expression" priority="36" dxfId="15" stopIfTrue="1">
      <formula>(COUNTIF($I1,"*"&amp;"部學術"&amp;"*")&gt;0)</formula>
    </cfRule>
    <cfRule type="expression" priority="37" dxfId="1" stopIfTrue="1">
      <formula>(COUNTIF($J1,"*"&amp;"回饋會議"&amp;"*")&gt;0)</formula>
    </cfRule>
    <cfRule type="expression" priority="38" dxfId="1" stopIfTrue="1">
      <formula>(COUNTIF($J1,"*"&amp;"臨床教師"&amp;"*")&gt;0)</formula>
    </cfRule>
    <cfRule type="expression" priority="39" dxfId="0" stopIfTrue="1">
      <formula>(COUNTIF($H1,"行政會議")&gt;0)</formula>
    </cfRule>
  </conditionalFormatting>
  <conditionalFormatting sqref="L1">
    <cfRule type="expression" priority="34" dxfId="138">
      <formula>(COUNTIF($M1,"*"&amp;"待確認"&amp;"*")&gt;0)</formula>
    </cfRule>
  </conditionalFormatting>
  <conditionalFormatting sqref="A1:N1">
    <cfRule type="expression" priority="33" dxfId="10">
      <formula>(COUNTIF($I1,"*"&amp;"全院演講"&amp;"*")&gt;0)</formula>
    </cfRule>
  </conditionalFormatting>
  <conditionalFormatting sqref="A1:N1">
    <cfRule type="expression" priority="28" dxfId="16" stopIfTrue="1">
      <formula>(COUNTIF($J1,"*"&amp;"聯合討論會"&amp;"*")&gt;0)</formula>
    </cfRule>
    <cfRule type="expression" priority="29" dxfId="15" stopIfTrue="1">
      <formula>(COUNTIF($I1,"*"&amp;"部學術"&amp;"*")&gt;0)</formula>
    </cfRule>
    <cfRule type="expression" priority="30" dxfId="1" stopIfTrue="1">
      <formula>(COUNTIF($J1,"*"&amp;"回饋會議"&amp;"*")&gt;0)</formula>
    </cfRule>
    <cfRule type="expression" priority="31" dxfId="1" stopIfTrue="1">
      <formula>(COUNTIF($J1,"*"&amp;"臨床教師"&amp;"*")&gt;0)</formula>
    </cfRule>
    <cfRule type="expression" priority="32" dxfId="0" stopIfTrue="1">
      <formula>(COUNTIF($H1,"行政會議")&gt;0)</formula>
    </cfRule>
  </conditionalFormatting>
  <conditionalFormatting sqref="L1">
    <cfRule type="expression" priority="27" dxfId="138">
      <formula>(COUNTIF($M1,"*"&amp;"待確認"&amp;"*")&gt;0)</formula>
    </cfRule>
  </conditionalFormatting>
  <conditionalFormatting sqref="A1:N1">
    <cfRule type="expression" priority="26" dxfId="10">
      <formula>(COUNTIF($I1,"*"&amp;"全院演講"&amp;"*")&gt;0)</formula>
    </cfRule>
  </conditionalFormatting>
  <conditionalFormatting sqref="A1:N1">
    <cfRule type="expression" priority="21" dxfId="16" stopIfTrue="1">
      <formula>(COUNTIF($J1,"*"&amp;"聯合討論會"&amp;"*")&gt;0)</formula>
    </cfRule>
    <cfRule type="expression" priority="22" dxfId="15" stopIfTrue="1">
      <formula>(COUNTIF($I1,"*"&amp;"部學術"&amp;"*")&gt;0)</formula>
    </cfRule>
    <cfRule type="expression" priority="23" dxfId="1" stopIfTrue="1">
      <formula>(COUNTIF($J1,"*"&amp;"回饋會議"&amp;"*")&gt;0)</formula>
    </cfRule>
    <cfRule type="expression" priority="24" dxfId="1" stopIfTrue="1">
      <formula>(COUNTIF($J1,"*"&amp;"臨床教師"&amp;"*")&gt;0)</formula>
    </cfRule>
    <cfRule type="expression" priority="25" dxfId="0" stopIfTrue="1">
      <formula>(COUNTIF($H1,"行政會議")&gt;0)</formula>
    </cfRule>
  </conditionalFormatting>
  <conditionalFormatting sqref="L1">
    <cfRule type="expression" priority="20" dxfId="138">
      <formula>(COUNTIF($M1,"*"&amp;"待確認"&amp;"*")&gt;0)</formula>
    </cfRule>
  </conditionalFormatting>
  <conditionalFormatting sqref="A1:N1">
    <cfRule type="expression" priority="19" dxfId="10">
      <formula>(COUNTIF($I1,"*"&amp;"全院演講"&amp;"*")&gt;0)</formula>
    </cfRule>
  </conditionalFormatting>
  <conditionalFormatting sqref="B2">
    <cfRule type="expression" priority="7" dxfId="1" stopIfTrue="1">
      <formula>(COUNTIF(跨領域!#REF!,"*"&amp;"臨床教師"&amp;"*")&gt;0)</formula>
    </cfRule>
    <cfRule type="expression" priority="8" dxfId="0" stopIfTrue="1">
      <formula>(COUNTIF(跨領域!#REF!,"行政會議")&gt;0)</formula>
    </cfRule>
  </conditionalFormatting>
  <conditionalFormatting sqref="B3">
    <cfRule type="expression" priority="5" dxfId="1" stopIfTrue="1">
      <formula>(COUNTIF(跨領域!#REF!,"*"&amp;"臨床教師"&amp;"*")&gt;0)</formula>
    </cfRule>
    <cfRule type="expression" priority="6" dxfId="0" stopIfTrue="1">
      <formula>(COUNTIF(跨領域!#REF!,"行政會議")&gt;0)</formula>
    </cfRule>
  </conditionalFormatting>
  <conditionalFormatting sqref="L4:N4 A4:B4 D4:I4">
    <cfRule type="expression" priority="3" dxfId="1">
      <formula>(COUNTIF($J4,"中醫婦科臨床教師會議")&gt;0)</formula>
    </cfRule>
    <cfRule type="expression" priority="4" dxfId="0">
      <formula>(COUNTIF($H4,"行政會議")&gt;0)</formula>
    </cfRule>
  </conditionalFormatting>
  <conditionalFormatting sqref="J4:K4">
    <cfRule type="expression" priority="1" dxfId="1">
      <formula>(COUNTIF(跨領域!#REF!,"中醫婦科臨床教師會議")&gt;0)</formula>
    </cfRule>
    <cfRule type="expression" priority="2" dxfId="0">
      <formula>(COUNTIF(跨領域!#REF!,"行政會議")&gt;0)</formula>
    </cfRule>
  </conditionalFormatting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Tsai Pei-Ju</dc:creator>
  <cp:keywords/>
  <dc:description/>
  <cp:lastModifiedBy>stor</cp:lastModifiedBy>
  <cp:lastPrinted>2017-06-02T09:30:58Z</cp:lastPrinted>
  <dcterms:created xsi:type="dcterms:W3CDTF">2017-05-23T15:13:19Z</dcterms:created>
  <dcterms:modified xsi:type="dcterms:W3CDTF">2018-10-26T03:26:07Z</dcterms:modified>
  <cp:category/>
  <cp:version/>
  <cp:contentType/>
  <cp:contentStatus/>
</cp:coreProperties>
</file>