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716" activeTab="0"/>
  </bookViews>
  <sheets>
    <sheet name="總表" sheetId="1" r:id="rId1"/>
    <sheet name="部行政" sheetId="2" r:id="rId2"/>
    <sheet name="部學術" sheetId="3" r:id="rId3"/>
    <sheet name="跨領域" sheetId="4" r:id="rId4"/>
  </sheets>
  <externalReferences>
    <externalReference r:id="rId7"/>
  </externalReferences>
  <definedNames>
    <definedName name="_xlnm._FilterDatabase" localSheetId="2" hidden="1">'部學術'!$A$1:$N$1</definedName>
    <definedName name="_xlnm._FilterDatabase" localSheetId="3" hidden="1">'跨領域'!$A$1:$N$1</definedName>
    <definedName name="_xlnm._FilterDatabase" localSheetId="0" hidden="1">'總表'!$A$1:$O$75</definedName>
  </definedNames>
  <calcPr fullCalcOnLoad="1"/>
</workbook>
</file>

<file path=xl/sharedStrings.xml><?xml version="1.0" encoding="utf-8"?>
<sst xmlns="http://schemas.openxmlformats.org/spreadsheetml/2006/main" count="759" uniqueCount="313">
  <si>
    <t>星期</t>
  </si>
  <si>
    <t>主辦單位</t>
  </si>
  <si>
    <t>演講者</t>
  </si>
  <si>
    <t>需參加人員</t>
  </si>
  <si>
    <t>預估人數</t>
  </si>
  <si>
    <t>陳俊良部長</t>
  </si>
  <si>
    <t>Start Date</t>
  </si>
  <si>
    <t>Start Time</t>
  </si>
  <si>
    <t>End Date</t>
  </si>
  <si>
    <t>End Time</t>
  </si>
  <si>
    <t>訓練類別</t>
  </si>
  <si>
    <t>訓練細目</t>
  </si>
  <si>
    <t>Subject</t>
  </si>
  <si>
    <t>主持人</t>
  </si>
  <si>
    <t>Location</t>
  </si>
  <si>
    <t>專業訓練</t>
  </si>
  <si>
    <t>專業課程</t>
  </si>
  <si>
    <t>主持人</t>
  </si>
  <si>
    <t>Location</t>
  </si>
  <si>
    <t>V+R</t>
  </si>
  <si>
    <t>部行政</t>
  </si>
  <si>
    <t>部學術</t>
  </si>
  <si>
    <t>主持人</t>
  </si>
  <si>
    <t>Location</t>
  </si>
  <si>
    <t>主持人</t>
  </si>
  <si>
    <t>Location</t>
  </si>
  <si>
    <t>桃園分院八樓中醫病房討論室</t>
  </si>
  <si>
    <t>V+R+I</t>
  </si>
  <si>
    <t>病房住院醫師</t>
  </si>
  <si>
    <t>林口院區跨領域中醫中藥護理聯合討論會</t>
  </si>
  <si>
    <t>V+ CR</t>
  </si>
  <si>
    <t>桃園院區跨領域中醫中藥護理聯合討論會</t>
  </si>
  <si>
    <t>V+R＋I</t>
  </si>
  <si>
    <t>行政會議</t>
  </si>
  <si>
    <t>專業訓練</t>
  </si>
  <si>
    <t>專業課程</t>
  </si>
  <si>
    <t>部學術</t>
  </si>
  <si>
    <t xml:space="preserve">   </t>
  </si>
  <si>
    <t>臨床教師會議</t>
  </si>
  <si>
    <t>一般行政</t>
  </si>
  <si>
    <t>行政會議</t>
  </si>
  <si>
    <t>部務會議</t>
  </si>
  <si>
    <t>陳俊良部長</t>
  </si>
  <si>
    <t>科主任會議</t>
  </si>
  <si>
    <t>各科主任</t>
  </si>
  <si>
    <t>桃園分院八樓中醫部大會議室</t>
  </si>
  <si>
    <t>桃園分院八樓中醫部小會議室</t>
  </si>
  <si>
    <t>OSCE會議</t>
  </si>
  <si>
    <t>許中原醫師</t>
  </si>
  <si>
    <t>V+R</t>
  </si>
  <si>
    <t>一般行政</t>
  </si>
  <si>
    <t>V+R+I</t>
  </si>
  <si>
    <t>楊宗憲醫師</t>
  </si>
  <si>
    <t>星期四</t>
  </si>
  <si>
    <t>桃園分院八樓中醫病房討論室</t>
  </si>
  <si>
    <t>陳曉平醫師</t>
  </si>
  <si>
    <t>黃新家醫師</t>
  </si>
  <si>
    <t>李科宏主任</t>
  </si>
  <si>
    <t>病房Teaching Round</t>
  </si>
  <si>
    <t>病房Morning meeting/Orientation</t>
  </si>
  <si>
    <t>楊建中醫師</t>
  </si>
  <si>
    <t>林口復健大樓2樓骨科討論室</t>
  </si>
  <si>
    <t>蔡馥光醫師</t>
  </si>
  <si>
    <t>劉耕豪醫師</t>
  </si>
  <si>
    <t>謝逸雯醫師</t>
  </si>
  <si>
    <t>婦科</t>
  </si>
  <si>
    <t>郭順利醫師</t>
  </si>
  <si>
    <t>V+I+(R)</t>
  </si>
  <si>
    <t>中醫婦科全體醫師</t>
  </si>
  <si>
    <t>高銘偵醫師</t>
  </si>
  <si>
    <t>會診與臨床病例討論</t>
  </si>
  <si>
    <t>林口長庚圖書館放映室</t>
  </si>
  <si>
    <t>病例期刊專題討論</t>
  </si>
  <si>
    <t>CR+I</t>
  </si>
  <si>
    <t>陳曉暐醫師</t>
  </si>
  <si>
    <t>星期四</t>
  </si>
  <si>
    <t>台北院區跨領域中醫中藥護理聯合討論會</t>
  </si>
  <si>
    <t>林口復健大樓2樓骨科討論室</t>
  </si>
  <si>
    <t xml:space="preserve">V+R+ 桃園I </t>
  </si>
  <si>
    <t>楊晉瑋醫師/邱名榕藥師</t>
  </si>
  <si>
    <t>游振詮醫師</t>
  </si>
  <si>
    <t>宋柏毅醫師</t>
  </si>
  <si>
    <t>中藥局課程─常用飲片辨識II</t>
  </si>
  <si>
    <t>邱秀麗組長</t>
  </si>
  <si>
    <t>陳俊良部長</t>
  </si>
  <si>
    <t>桃園分院八樓中醫會議室</t>
  </si>
  <si>
    <t xml:space="preserve">V+R+ 桃園I </t>
  </si>
  <si>
    <t>專業訓練</t>
  </si>
  <si>
    <t>專業課程</t>
  </si>
  <si>
    <t>部學術</t>
  </si>
  <si>
    <t>Research Meeting-葫蘆科植物之生物活性與成分</t>
  </si>
  <si>
    <t>郭曜豪教授</t>
  </si>
  <si>
    <t>楊賢鴻主任</t>
  </si>
  <si>
    <t>Research Meeting-評估補陽還五湯必要有效成分成為治療缺血型中風植物新藥</t>
  </si>
  <si>
    <t>沈郁強教授</t>
  </si>
  <si>
    <t xml:space="preserve">一般醫學訓練-病人安全
</t>
  </si>
  <si>
    <t>高定一醫師</t>
  </si>
  <si>
    <t>李科宏醫師</t>
  </si>
  <si>
    <t>台北台塑大樓第二會議室</t>
  </si>
  <si>
    <t xml:space="preserve">V+ R + I </t>
  </si>
  <si>
    <t xml:space="preserve">一般醫學訓練-感染管制
</t>
  </si>
  <si>
    <t>劉耕豪醫師</t>
  </si>
  <si>
    <t>部學術</t>
  </si>
  <si>
    <t>典籍閱讀 ─ 傷寒論的基礎</t>
  </si>
  <si>
    <t>陳玉昇醫師</t>
  </si>
  <si>
    <t xml:space="preserve">V+ R + I </t>
  </si>
  <si>
    <t>星期五</t>
  </si>
  <si>
    <t>藥材辨識課程</t>
  </si>
  <si>
    <t>廠商</t>
  </si>
  <si>
    <t>楊宗憲醫師</t>
  </si>
  <si>
    <t>台北長庚後棟七樓討論室</t>
  </si>
  <si>
    <t>林口復健大樓3樓精神科討論室</t>
  </si>
  <si>
    <t xml:space="preserve">V+R+ 桃園I </t>
  </si>
  <si>
    <t>黃強彙醫師</t>
  </si>
  <si>
    <t>林宜萱醫師</t>
  </si>
  <si>
    <t>施惠齡醫師</t>
  </si>
  <si>
    <t>唐遠雲醫師</t>
  </si>
  <si>
    <t>李沛穎醫師</t>
  </si>
  <si>
    <t>柯皓庭醫師</t>
  </si>
  <si>
    <t>周孟儒醫師</t>
  </si>
  <si>
    <t>洪宇亮醫師</t>
  </si>
  <si>
    <t>侯瑋恩醫師</t>
  </si>
  <si>
    <t>王孟君醫師</t>
  </si>
  <si>
    <t>吳侑蓉醫師</t>
  </si>
  <si>
    <t>彭啟豪醫師</t>
  </si>
  <si>
    <t>VS Lec IV：更年期症候群</t>
  </si>
  <si>
    <t>VS Lec I：妊娠病及產後調理</t>
  </si>
  <si>
    <t>中醫婦科臨床教師會議</t>
  </si>
  <si>
    <t>婦科主治醫師</t>
  </si>
  <si>
    <t>桃分8樓小會議室</t>
  </si>
  <si>
    <t>內兒科</t>
  </si>
  <si>
    <t>許珮毓副主任</t>
  </si>
  <si>
    <t>江昆壕醫師</t>
  </si>
  <si>
    <t>楊晉瑋醫師</t>
  </si>
  <si>
    <t>星期三</t>
  </si>
  <si>
    <t>高定一醫師</t>
  </si>
  <si>
    <t>一般行政</t>
  </si>
  <si>
    <t>行政會議</t>
  </si>
  <si>
    <t>針傷科</t>
  </si>
  <si>
    <t>針傷科務會議</t>
  </si>
  <si>
    <t>針傷科全體醫師</t>
  </si>
  <si>
    <t>李科宏主任</t>
  </si>
  <si>
    <t>桃園分院八樓中醫部大會議室</t>
  </si>
  <si>
    <t>V+R</t>
  </si>
  <si>
    <t>會診業務與會診病例討論</t>
  </si>
  <si>
    <t>針傷科臨床教師會議</t>
  </si>
  <si>
    <t>針傷科主治醫師</t>
  </si>
  <si>
    <t>陳彥融醫師</t>
  </si>
  <si>
    <t>專業訓練</t>
  </si>
  <si>
    <t>專業課程</t>
  </si>
  <si>
    <t>針傷科-骨傷組</t>
  </si>
  <si>
    <t>主治醫師教學-傷科手法介紹</t>
  </si>
  <si>
    <t>林口復健大樓6樓中醫診區</t>
  </si>
  <si>
    <t>INTERN</t>
  </si>
  <si>
    <t>侯湘怡醫師</t>
  </si>
  <si>
    <t>唐遠雲醫師</t>
  </si>
  <si>
    <t>桃園分院八樓中醫病房討論室</t>
  </si>
  <si>
    <t>病房R＋病房I</t>
  </si>
  <si>
    <t>病例或專題報告</t>
  </si>
  <si>
    <t>針傷全體</t>
  </si>
  <si>
    <t>病例或專題報告</t>
  </si>
  <si>
    <t>針傷科-針灸組</t>
  </si>
  <si>
    <t>住院醫師教學-針灸基本手法介紹</t>
  </si>
  <si>
    <t>饒以愛醫師</t>
  </si>
  <si>
    <t>楊建中醫師</t>
  </si>
  <si>
    <t>傷科基本手法介紹與前測</t>
  </si>
  <si>
    <t>黃敬雯醫師</t>
  </si>
  <si>
    <r>
      <t>卓孟輝</t>
    </r>
    <r>
      <rPr>
        <sz val="10"/>
        <color indexed="8"/>
        <rFont val="微軟正黑體"/>
        <family val="2"/>
      </rPr>
      <t>醫師</t>
    </r>
  </si>
  <si>
    <t>楊宗憲醫師</t>
  </si>
  <si>
    <t>病房orientation</t>
  </si>
  <si>
    <t>陳禹瑾醫師</t>
  </si>
  <si>
    <t>賴櫞心醫師</t>
  </si>
  <si>
    <t>葉柏巖醫師</t>
  </si>
  <si>
    <r>
      <t>郭純伶</t>
    </r>
    <r>
      <rPr>
        <sz val="10"/>
        <color indexed="8"/>
        <rFont val="微軟正黑體"/>
        <family val="2"/>
      </rPr>
      <t>醫師</t>
    </r>
  </si>
  <si>
    <t>林口復健大樓2樓骨科會議室</t>
  </si>
  <si>
    <t>會診病例或專題報告</t>
  </si>
  <si>
    <r>
      <t>周佑庭</t>
    </r>
    <r>
      <rPr>
        <sz val="10"/>
        <color indexed="8"/>
        <rFont val="微軟正黑體"/>
        <family val="2"/>
      </rPr>
      <t>醫師</t>
    </r>
  </si>
  <si>
    <t>Intern Orientation -- 婦科四診及身體診察</t>
  </si>
  <si>
    <t>許聿榕醫師</t>
  </si>
  <si>
    <t>總醫師教學 -- 育齡婦女基礎體溫測量判讀及治療</t>
  </si>
  <si>
    <t>鄭為仁醫師</t>
  </si>
  <si>
    <t>桃分8樓小會議室</t>
  </si>
  <si>
    <t>婦科科務會議+研究進度討論會</t>
  </si>
  <si>
    <t>V+CR</t>
  </si>
  <si>
    <t>台北3F中醫門診區</t>
  </si>
  <si>
    <t>VS Lec II：子宮內膜異位症</t>
  </si>
  <si>
    <t>林口長庚圖書館放映室</t>
  </si>
  <si>
    <t>廖翊宏醫師/游汶霖醫師/呂怡瑾醫師</t>
  </si>
  <si>
    <t>林玫君醫師</t>
  </si>
  <si>
    <t>VS Lec III：多囊性卵巢綜合症 &amp; 高泌乳血症</t>
  </si>
  <si>
    <t>VS Lec V：不孕症</t>
  </si>
  <si>
    <t>陳建森醫師/張凱傑醫師/王德生醫師</t>
  </si>
  <si>
    <t>V+R+I</t>
  </si>
  <si>
    <t>第三梯Intern Test (後測)</t>
  </si>
  <si>
    <t>總醫師教學 -- 考卷檢討及婦科國考題教學</t>
  </si>
  <si>
    <t>專業訓練</t>
  </si>
  <si>
    <t>專業課程</t>
  </si>
  <si>
    <t>內兒科</t>
  </si>
  <si>
    <t>兒科住院/實習醫師 Orientation</t>
  </si>
  <si>
    <t>桃園分院八樓中醫部小會議室</t>
  </si>
  <si>
    <t>R+I</t>
  </si>
  <si>
    <t>中醫內兒科學術會議: 病案討論</t>
  </si>
  <si>
    <t>蔡名喬/王威鵬 醫師</t>
  </si>
  <si>
    <t>江昆壕醫師</t>
  </si>
  <si>
    <t>桃園分院八樓中醫會議室</t>
  </si>
  <si>
    <t>V+R+I</t>
  </si>
  <si>
    <t>蔡佩儒醫師</t>
  </si>
  <si>
    <t>桃園分院八樓中醫病房</t>
  </si>
  <si>
    <t>一般行政</t>
  </si>
  <si>
    <t>行政會議</t>
  </si>
  <si>
    <t>中醫內兒科行政會議</t>
  </si>
  <si>
    <t>江昆壕主任</t>
  </si>
  <si>
    <t>桃園分院八樓中醫會議室</t>
  </si>
  <si>
    <t>V+R</t>
  </si>
  <si>
    <t>中醫內兒科臨床教師會議</t>
  </si>
  <si>
    <t>內兒科主治醫師</t>
  </si>
  <si>
    <t>江昆壕主任</t>
  </si>
  <si>
    <t>廖于寧/陳奕廷/張圖云//畢宇蕎 醫師</t>
  </si>
  <si>
    <t>高定一醫師</t>
  </si>
  <si>
    <t>許珮毓醫師</t>
  </si>
  <si>
    <t>內兒科學術會議：兒科常見內分泌系統疾病</t>
  </si>
  <si>
    <t>黃子玶醫師//李冠毅,李致廷,鄧芷若,艾福梃,陳冠榜,柯婉婷醫師</t>
  </si>
  <si>
    <t>內兒科</t>
  </si>
  <si>
    <t>兒科實習醫師後側暨國考題講解</t>
  </si>
  <si>
    <t>陳曉平醫師</t>
  </si>
  <si>
    <t>桃園分院八樓小會議室</t>
  </si>
  <si>
    <t>I</t>
  </si>
  <si>
    <t>林冠佑/洪萁延/劉郁昕/洪詩雯 醫師</t>
  </si>
  <si>
    <t>王品涵醫師</t>
  </si>
  <si>
    <t>林口3G精神科討論室</t>
  </si>
  <si>
    <t>中西醫內兒科會診病例討論</t>
  </si>
  <si>
    <t>王威鵬/林冠佑 醫師</t>
  </si>
  <si>
    <t>V+R+I</t>
  </si>
  <si>
    <t>中醫內兒科實習住院醫師回饋會議</t>
  </si>
  <si>
    <t>內兒科醫師</t>
  </si>
  <si>
    <t>黃悅翔醫師</t>
  </si>
  <si>
    <t>部行政</t>
  </si>
  <si>
    <t>部務會議</t>
  </si>
  <si>
    <t>陳俊良部長</t>
  </si>
  <si>
    <t>桃園分院八樓中醫部大會議室</t>
  </si>
  <si>
    <t>V+R</t>
  </si>
  <si>
    <t>科主任會議</t>
  </si>
  <si>
    <t>各科主任</t>
  </si>
  <si>
    <t>桃園分院八樓中醫部小會議室</t>
  </si>
  <si>
    <t>V+ CR</t>
  </si>
  <si>
    <t>OSCE會議</t>
  </si>
  <si>
    <t>許中原醫師</t>
  </si>
  <si>
    <t>部學術</t>
  </si>
  <si>
    <t>李科宏醫師</t>
  </si>
  <si>
    <t>台北台塑大樓第二會議室</t>
  </si>
  <si>
    <t xml:space="preserve">V+ R + I </t>
  </si>
  <si>
    <t>星期五</t>
  </si>
  <si>
    <t>部學術</t>
  </si>
  <si>
    <t xml:space="preserve">V+R+ 桃園I </t>
  </si>
  <si>
    <t>劉耕豪醫師</t>
  </si>
  <si>
    <t>星期四</t>
  </si>
  <si>
    <t>中藥局課程─常用飲片辨識II</t>
  </si>
  <si>
    <t>邱秀麗組長</t>
  </si>
  <si>
    <t>陳俊良部長</t>
  </si>
  <si>
    <t>桃園分院八樓中醫會議室</t>
  </si>
  <si>
    <t xml:space="preserve">V+R+ 桃園I </t>
  </si>
  <si>
    <t>專業訓練</t>
  </si>
  <si>
    <t>專業課程</t>
  </si>
  <si>
    <t>部學術</t>
  </si>
  <si>
    <t>Research Meeting-葫蘆科植物之生物活性與成分</t>
  </si>
  <si>
    <t>郭曜豪教授</t>
  </si>
  <si>
    <t>楊賢鴻主任</t>
  </si>
  <si>
    <t>Research Meeting-評估補陽還五湯必要有效成分成為治療缺血型中風植物新藥</t>
  </si>
  <si>
    <t>沈郁強教授</t>
  </si>
  <si>
    <t>部學術</t>
  </si>
  <si>
    <t>典籍閱讀 ─ 傷寒論的基礎</t>
  </si>
  <si>
    <t>陳玉昇醫師</t>
  </si>
  <si>
    <t>林口復健大樓2樓骨科討論室</t>
  </si>
  <si>
    <t xml:space="preserve">V+ R + I </t>
  </si>
  <si>
    <t>台北院區跨領域中醫中藥護理聯合討論會</t>
  </si>
  <si>
    <t>游振詮醫師</t>
  </si>
  <si>
    <t>陳俊良部長</t>
  </si>
  <si>
    <t>台北長庚後棟七樓討論室</t>
  </si>
  <si>
    <t>V+R＋I</t>
  </si>
  <si>
    <t>桃園院區跨領域中醫中藥護理聯合討論會</t>
  </si>
  <si>
    <t>病房住院醫師</t>
  </si>
  <si>
    <t>許珮毓副主任</t>
  </si>
  <si>
    <t>桃園分院八樓中醫病房討論室</t>
  </si>
  <si>
    <t>林口院區跨領域中醫中藥護理聯合討論會</t>
  </si>
  <si>
    <t>宋柏毅醫師</t>
  </si>
  <si>
    <t>楊晉瑋醫師/邱名榕藥師</t>
  </si>
  <si>
    <t>林口復健大樓3樓精神科討論室</t>
  </si>
  <si>
    <t>V+R+I</t>
  </si>
  <si>
    <t>一般醫學訓練-病人安全</t>
  </si>
  <si>
    <t>一般醫學訓練-感染管制</t>
  </si>
  <si>
    <t>內科實習醫師120方測驗後測 (第二組1~40方)</t>
  </si>
  <si>
    <t>陳玟醫師</t>
  </si>
  <si>
    <t>林口3G精神科討論室</t>
  </si>
  <si>
    <t>I</t>
  </si>
  <si>
    <t>針傷科會診教學</t>
  </si>
  <si>
    <t>針傷科Intern Orientation</t>
  </si>
  <si>
    <t>R</t>
  </si>
  <si>
    <t>I</t>
  </si>
  <si>
    <t>製表：R4 陳玟 GSM 35428 (2018/07/31)</t>
  </si>
  <si>
    <t>萬國製藥股份有限公司</t>
  </si>
  <si>
    <t>名貴藥材辨識及應用課程</t>
  </si>
  <si>
    <t>桃園分院八樓中醫大會議室</t>
  </si>
  <si>
    <t>描述</t>
  </si>
  <si>
    <t>中醫病房</t>
  </si>
  <si>
    <t>針傷科Chart round</t>
  </si>
  <si>
    <t>內科Chart round(上半月)</t>
  </si>
  <si>
    <t>Teaching Round</t>
  </si>
  <si>
    <t>針傷科Chart round</t>
  </si>
  <si>
    <t>內科Chart round(下半月)</t>
  </si>
  <si>
    <t>中醫病房-針傷科</t>
  </si>
  <si>
    <t>中醫病房-內科</t>
  </si>
  <si>
    <t>中醫病房-針傷科</t>
  </si>
  <si>
    <t>中醫病房-內科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</si>
</sst>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h:mm;@"/>
    <numFmt numFmtId="191" formatCode="yyyy/m/d;@"/>
    <numFmt numFmtId="192" formatCode="[$-404]aaaa;@"/>
    <numFmt numFmtId="193" formatCode="[$-404]e&quot;年&quot;m&quot;月&quot;d&quot;日&quot;;@"/>
    <numFmt numFmtId="194" formatCode="m&quot;月&quot;d&quot;日&quot;"/>
    <numFmt numFmtId="195" formatCode="mmm\-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4]AM/PM\ hh:mm:ss"/>
    <numFmt numFmtId="201" formatCode="yyyy/mm/dd"/>
    <numFmt numFmtId="202" formatCode="[$-404]aaaa"/>
    <numFmt numFmtId="203" formatCode="yyyy/mm/dd;@"/>
    <numFmt numFmtId="204" formatCode="m/d;@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微軟正黑體"/>
      <family val="2"/>
    </font>
    <font>
      <sz val="9"/>
      <name val="新細明體"/>
      <family val="1"/>
    </font>
    <font>
      <sz val="12"/>
      <name val="新細明體"/>
      <family val="1"/>
    </font>
    <font>
      <sz val="9"/>
      <name val="微軟正黑體"/>
      <family val="2"/>
    </font>
    <font>
      <sz val="10"/>
      <name val="標楷體"/>
      <family val="4"/>
    </font>
    <font>
      <sz val="10"/>
      <name val="新細明體"/>
      <family val="1"/>
    </font>
    <font>
      <b/>
      <sz val="10"/>
      <name val="微軟正黑體"/>
      <family val="2"/>
    </font>
    <font>
      <sz val="10"/>
      <color indexed="8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微軟正黑體"/>
      <family val="2"/>
    </font>
    <font>
      <sz val="9"/>
      <color indexed="10"/>
      <name val="微軟正黑體"/>
      <family val="2"/>
    </font>
    <font>
      <sz val="10"/>
      <color indexed="10"/>
      <name val="新細明體"/>
      <family val="1"/>
    </font>
    <font>
      <b/>
      <sz val="11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0"/>
      <color theme="1"/>
      <name val="Calibri"/>
      <family val="1"/>
    </font>
    <font>
      <sz val="10"/>
      <color rgb="FFFF0000"/>
      <name val="微軟正黑體"/>
      <family val="2"/>
    </font>
    <font>
      <sz val="10"/>
      <color rgb="FF000000"/>
      <name val="微軟正黑體"/>
      <family val="2"/>
    </font>
    <font>
      <sz val="9"/>
      <color rgb="FFFF0000"/>
      <name val="微軟正黑體"/>
      <family val="2"/>
    </font>
    <font>
      <sz val="10"/>
      <color rgb="FFFF0000"/>
      <name val="新細明體"/>
      <family val="1"/>
    </font>
    <font>
      <b/>
      <sz val="1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/>
    </xf>
    <xf numFmtId="190" fontId="51" fillId="0" borderId="11" xfId="0" applyNumberFormat="1" applyFont="1" applyFill="1" applyBorder="1" applyAlignment="1">
      <alignment horizontal="center" vertical="center"/>
    </xf>
    <xf numFmtId="20" fontId="51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201" fontId="51" fillId="0" borderId="10" xfId="0" applyNumberFormat="1" applyFont="1" applyFill="1" applyBorder="1" applyAlignment="1">
      <alignment horizontal="center" vertical="center"/>
    </xf>
    <xf numFmtId="201" fontId="51" fillId="0" borderId="0" xfId="0" applyNumberFormat="1" applyFont="1" applyAlignment="1">
      <alignment horizontal="center" vertical="center"/>
    </xf>
    <xf numFmtId="190" fontId="2" fillId="19" borderId="11" xfId="54" applyNumberFormat="1" applyFont="1" applyFill="1" applyBorder="1" applyAlignment="1">
      <alignment horizontal="center" vertical="center"/>
      <protection/>
    </xf>
    <xf numFmtId="192" fontId="2" fillId="19" borderId="11" xfId="54" applyNumberFormat="1" applyFont="1" applyFill="1" applyBorder="1" applyAlignment="1">
      <alignment horizontal="center" vertical="center"/>
      <protection/>
    </xf>
    <xf numFmtId="193" fontId="2" fillId="19" borderId="11" xfId="0" applyNumberFormat="1" applyFont="1" applyFill="1" applyBorder="1" applyAlignment="1">
      <alignment horizontal="center" vertical="center"/>
    </xf>
    <xf numFmtId="0" fontId="2" fillId="19" borderId="11" xfId="54" applyFont="1" applyFill="1" applyBorder="1" applyAlignment="1">
      <alignment horizontal="center" vertical="center"/>
      <protection/>
    </xf>
    <xf numFmtId="0" fontId="2" fillId="19" borderId="11" xfId="42" applyNumberFormat="1" applyFont="1" applyFill="1" applyBorder="1" applyAlignment="1">
      <alignment horizontal="center" vertical="center" shrinkToFit="1"/>
      <protection/>
    </xf>
    <xf numFmtId="0" fontId="2" fillId="19" borderId="11" xfId="0" applyFont="1" applyFill="1" applyBorder="1" applyAlignment="1">
      <alignment horizontal="center" vertical="center"/>
    </xf>
    <xf numFmtId="193" fontId="2" fillId="19" borderId="11" xfId="42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horizontal="center" vertical="center"/>
    </xf>
    <xf numFmtId="191" fontId="2" fillId="19" borderId="11" xfId="0" applyNumberFormat="1" applyFont="1" applyFill="1" applyBorder="1" applyAlignment="1">
      <alignment horizontal="center" vertical="center"/>
    </xf>
    <xf numFmtId="191" fontId="2" fillId="33" borderId="11" xfId="43" applyNumberFormat="1" applyFont="1" applyFill="1" applyBorder="1" applyAlignment="1">
      <alignment horizontal="center" vertical="center"/>
      <protection/>
    </xf>
    <xf numFmtId="190" fontId="2" fillId="33" borderId="11" xfId="54" applyNumberFormat="1" applyFont="1" applyFill="1" applyBorder="1" applyAlignment="1">
      <alignment horizontal="center" vertical="center"/>
      <protection/>
    </xf>
    <xf numFmtId="192" fontId="2" fillId="33" borderId="11" xfId="54" applyNumberFormat="1" applyFont="1" applyFill="1" applyBorder="1" applyAlignment="1">
      <alignment horizontal="center" vertical="center"/>
      <protection/>
    </xf>
    <xf numFmtId="193" fontId="2" fillId="33" borderId="11" xfId="43" applyNumberFormat="1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0" fontId="2" fillId="33" borderId="11" xfId="43" applyNumberFormat="1" applyFont="1" applyFill="1" applyBorder="1" applyAlignment="1">
      <alignment horizontal="center" vertical="center" shrinkToFit="1"/>
      <protection/>
    </xf>
    <xf numFmtId="0" fontId="2" fillId="33" borderId="11" xfId="43" applyFont="1" applyFill="1" applyBorder="1" applyAlignment="1">
      <alignment horizontal="center" vertical="center"/>
      <protection/>
    </xf>
    <xf numFmtId="193" fontId="2" fillId="33" borderId="11" xfId="43" applyNumberFormat="1" applyFont="1" applyFill="1" applyBorder="1" applyAlignment="1">
      <alignment horizontal="center" vertical="center" shrinkToFit="1"/>
      <protection/>
    </xf>
    <xf numFmtId="0" fontId="2" fillId="33" borderId="11" xfId="43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190" fontId="2" fillId="0" borderId="11" xfId="54" applyNumberFormat="1" applyFont="1" applyFill="1" applyBorder="1" applyAlignment="1">
      <alignment horizontal="center" vertical="center" wrapText="1"/>
      <protection/>
    </xf>
    <xf numFmtId="192" fontId="2" fillId="0" borderId="11" xfId="54" applyNumberFormat="1" applyFont="1" applyFill="1" applyBorder="1" applyAlignment="1">
      <alignment horizontal="center" vertical="center" wrapText="1"/>
      <protection/>
    </xf>
    <xf numFmtId="193" fontId="2" fillId="0" borderId="11" xfId="0" applyNumberFormat="1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193" fontId="2" fillId="34" borderId="11" xfId="0" applyNumberFormat="1" applyFont="1" applyFill="1" applyBorder="1" applyAlignment="1">
      <alignment horizontal="center" vertical="center" shrinkToFit="1"/>
    </xf>
    <xf numFmtId="14" fontId="2" fillId="0" borderId="13" xfId="0" applyNumberFormat="1" applyFont="1" applyFill="1" applyBorder="1" applyAlignment="1">
      <alignment horizontal="center" vertical="center" wrapText="1"/>
    </xf>
    <xf numFmtId="190" fontId="2" fillId="0" borderId="12" xfId="54" applyNumberFormat="1" applyFont="1" applyFill="1" applyBorder="1" applyAlignment="1">
      <alignment horizontal="center" vertical="center" wrapText="1"/>
      <protection/>
    </xf>
    <xf numFmtId="192" fontId="2" fillId="0" borderId="12" xfId="54" applyNumberFormat="1" applyFont="1" applyFill="1" applyBorder="1" applyAlignment="1">
      <alignment horizontal="center" vertical="center" wrapText="1"/>
      <protection/>
    </xf>
    <xf numFmtId="193" fontId="2" fillId="0" borderId="12" xfId="0" applyNumberFormat="1" applyFont="1" applyFill="1" applyBorder="1" applyAlignment="1">
      <alignment horizontal="center" vertical="center" wrapText="1"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191" fontId="2" fillId="35" borderId="11" xfId="0" applyNumberFormat="1" applyFont="1" applyFill="1" applyBorder="1" applyAlignment="1">
      <alignment horizontal="center" vertical="center"/>
    </xf>
    <xf numFmtId="190" fontId="2" fillId="35" borderId="11" xfId="54" applyNumberFormat="1" applyFont="1" applyFill="1" applyBorder="1" applyAlignment="1">
      <alignment horizontal="center" vertical="center"/>
      <protection/>
    </xf>
    <xf numFmtId="192" fontId="2" fillId="35" borderId="11" xfId="54" applyNumberFormat="1" applyFont="1" applyFill="1" applyBorder="1" applyAlignment="1">
      <alignment horizontal="center" vertical="center"/>
      <protection/>
    </xf>
    <xf numFmtId="193" fontId="2" fillId="35" borderId="11" xfId="0" applyNumberFormat="1" applyFont="1" applyFill="1" applyBorder="1" applyAlignment="1">
      <alignment horizontal="center" vertical="center"/>
    </xf>
    <xf numFmtId="0" fontId="2" fillId="35" borderId="11" xfId="54" applyFont="1" applyFill="1" applyBorder="1" applyAlignment="1">
      <alignment horizontal="center" vertical="center"/>
      <protection/>
    </xf>
    <xf numFmtId="0" fontId="2" fillId="35" borderId="11" xfId="42" applyNumberFormat="1" applyFont="1" applyFill="1" applyBorder="1" applyAlignment="1">
      <alignment horizontal="center" vertical="center" shrinkToFit="1"/>
      <protection/>
    </xf>
    <xf numFmtId="0" fontId="2" fillId="35" borderId="11" xfId="0" applyFont="1" applyFill="1" applyBorder="1" applyAlignment="1">
      <alignment horizontal="center" vertical="center"/>
    </xf>
    <xf numFmtId="191" fontId="2" fillId="35" borderId="11" xfId="43" applyNumberFormat="1" applyFont="1" applyFill="1" applyBorder="1" applyAlignment="1">
      <alignment horizontal="center" vertical="center"/>
      <protection/>
    </xf>
    <xf numFmtId="193" fontId="2" fillId="35" borderId="11" xfId="43" applyNumberFormat="1" applyFont="1" applyFill="1" applyBorder="1" applyAlignment="1">
      <alignment horizontal="center" vertical="center"/>
      <protection/>
    </xf>
    <xf numFmtId="0" fontId="2" fillId="35" borderId="11" xfId="43" applyNumberFormat="1" applyFont="1" applyFill="1" applyBorder="1" applyAlignment="1">
      <alignment horizontal="center" vertical="center" shrinkToFit="1"/>
      <protection/>
    </xf>
    <xf numFmtId="0" fontId="2" fillId="35" borderId="11" xfId="46" applyFont="1" applyFill="1" applyBorder="1" applyAlignment="1">
      <alignment horizontal="center" vertical="center"/>
      <protection/>
    </xf>
    <xf numFmtId="0" fontId="2" fillId="35" borderId="11" xfId="43" applyFont="1" applyFill="1" applyBorder="1" applyAlignment="1">
      <alignment horizontal="center" vertical="center"/>
      <protection/>
    </xf>
    <xf numFmtId="193" fontId="2" fillId="35" borderId="11" xfId="42" applyNumberFormat="1" applyFont="1" applyFill="1" applyBorder="1" applyAlignment="1">
      <alignment horizontal="center" vertical="center" shrinkToFit="1"/>
      <protection/>
    </xf>
    <xf numFmtId="0" fontId="2" fillId="35" borderId="11" xfId="4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35" borderId="11" xfId="42" applyNumberFormat="1" applyFont="1" applyFill="1" applyBorder="1" applyAlignment="1">
      <alignment horizontal="center" vertical="center" wrapText="1" shrinkToFit="1"/>
      <protection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90" fontId="2" fillId="0" borderId="11" xfId="54" applyNumberFormat="1" applyFont="1" applyFill="1" applyBorder="1" applyAlignment="1">
      <alignment horizontal="center" vertical="center"/>
      <protection/>
    </xf>
    <xf numFmtId="193" fontId="2" fillId="0" borderId="11" xfId="0" applyNumberFormat="1" applyFont="1" applyFill="1" applyBorder="1" applyAlignment="1">
      <alignment horizontal="center" vertical="center"/>
    </xf>
    <xf numFmtId="0" fontId="2" fillId="0" borderId="11" xfId="54" applyFont="1" applyFill="1" applyBorder="1" applyAlignment="1">
      <alignment horizontal="center" vertical="center"/>
      <protection/>
    </xf>
    <xf numFmtId="190" fontId="2" fillId="0" borderId="14" xfId="54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193" fontId="2" fillId="0" borderId="14" xfId="0" applyNumberFormat="1" applyFont="1" applyFill="1" applyBorder="1" applyAlignment="1">
      <alignment horizontal="center" vertical="center" shrinkToFit="1"/>
    </xf>
    <xf numFmtId="0" fontId="2" fillId="0" borderId="10" xfId="41" applyNumberFormat="1" applyFont="1" applyFill="1" applyBorder="1" applyAlignment="1">
      <alignment horizontal="center" vertical="center" shrinkToFit="1"/>
      <protection/>
    </xf>
    <xf numFmtId="0" fontId="2" fillId="0" borderId="14" xfId="0" applyNumberFormat="1" applyFont="1" applyFill="1" applyBorder="1" applyAlignment="1">
      <alignment horizontal="center" vertical="center" shrinkToFit="1"/>
    </xf>
    <xf numFmtId="193" fontId="2" fillId="0" borderId="10" xfId="0" applyNumberFormat="1" applyFont="1" applyFill="1" applyBorder="1" applyAlignment="1">
      <alignment horizontal="center" vertical="center" shrinkToFit="1"/>
    </xf>
    <xf numFmtId="192" fontId="2" fillId="0" borderId="11" xfId="54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190" fontId="2" fillId="0" borderId="11" xfId="43" applyNumberFormat="1" applyFont="1" applyFill="1" applyBorder="1" applyAlignment="1">
      <alignment horizontal="center" vertical="center"/>
      <protection/>
    </xf>
    <xf numFmtId="193" fontId="2" fillId="0" borderId="11" xfId="43" applyNumberFormat="1" applyFont="1" applyFill="1" applyBorder="1" applyAlignment="1">
      <alignment horizontal="center" vertical="center"/>
      <protection/>
    </xf>
    <xf numFmtId="0" fontId="2" fillId="0" borderId="11" xfId="43" applyFont="1" applyFill="1" applyBorder="1" applyAlignment="1">
      <alignment horizontal="center" vertical="center"/>
      <protection/>
    </xf>
    <xf numFmtId="0" fontId="2" fillId="0" borderId="11" xfId="43" applyNumberFormat="1" applyFont="1" applyFill="1" applyBorder="1" applyAlignment="1">
      <alignment horizontal="center" vertical="center" shrinkToFit="1"/>
      <protection/>
    </xf>
    <xf numFmtId="0" fontId="2" fillId="0" borderId="11" xfId="43" applyNumberFormat="1" applyFont="1" applyFill="1" applyBorder="1" applyAlignment="1">
      <alignment horizontal="center" vertical="center"/>
      <protection/>
    </xf>
    <xf numFmtId="193" fontId="2" fillId="0" borderId="11" xfId="43" applyNumberFormat="1" applyFont="1" applyFill="1" applyBorder="1" applyAlignment="1">
      <alignment horizontal="center" vertical="center" shrinkToFit="1"/>
      <protection/>
    </xf>
    <xf numFmtId="201" fontId="2" fillId="0" borderId="11" xfId="43" applyNumberFormat="1" applyFont="1" applyFill="1" applyBorder="1" applyAlignment="1">
      <alignment horizontal="center" vertical="center"/>
      <protection/>
    </xf>
    <xf numFmtId="190" fontId="2" fillId="0" borderId="11" xfId="0" applyNumberFormat="1" applyFont="1" applyFill="1" applyBorder="1" applyAlignment="1">
      <alignment horizontal="center" vertical="center" wrapText="1"/>
    </xf>
    <xf numFmtId="0" fontId="2" fillId="0" borderId="11" xfId="41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193" fontId="53" fillId="0" borderId="11" xfId="43" applyNumberFormat="1" applyFont="1" applyFill="1" applyBorder="1" applyAlignment="1">
      <alignment horizontal="center" vertical="center" shrinkToFi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43" applyNumberFormat="1" applyFont="1" applyFill="1" applyBorder="1" applyAlignment="1">
      <alignment horizontal="center" vertical="center" shrinkToFit="1"/>
      <protection/>
    </xf>
    <xf numFmtId="193" fontId="2" fillId="0" borderId="11" xfId="0" applyNumberFormat="1" applyFont="1" applyFill="1" applyBorder="1" applyAlignment="1">
      <alignment horizontal="center" vertical="center" shrinkToFit="1"/>
    </xf>
    <xf numFmtId="193" fontId="2" fillId="0" borderId="10" xfId="43" applyNumberFormat="1" applyFont="1" applyFill="1" applyBorder="1" applyAlignment="1">
      <alignment horizontal="center" vertical="center" shrinkToFit="1"/>
      <protection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0" xfId="4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91" fontId="5" fillId="0" borderId="11" xfId="42" applyNumberFormat="1" applyFont="1" applyFill="1" applyBorder="1" applyAlignment="1">
      <alignment horizontal="center" vertical="center" wrapText="1"/>
      <protection/>
    </xf>
    <xf numFmtId="190" fontId="5" fillId="0" borderId="11" xfId="42" applyNumberFormat="1" applyFont="1" applyFill="1" applyBorder="1" applyAlignment="1">
      <alignment horizontal="center" vertical="center" wrapText="1"/>
      <protection/>
    </xf>
    <xf numFmtId="201" fontId="5" fillId="0" borderId="11" xfId="42" applyNumberFormat="1" applyFont="1" applyFill="1" applyBorder="1" applyAlignment="1">
      <alignment horizontal="center" vertical="center" wrapText="1"/>
      <protection/>
    </xf>
    <xf numFmtId="20" fontId="5" fillId="0" borderId="11" xfId="42" applyNumberFormat="1" applyFont="1" applyFill="1" applyBorder="1" applyAlignment="1">
      <alignment horizontal="center" vertical="center" wrapText="1"/>
      <protection/>
    </xf>
    <xf numFmtId="0" fontId="5" fillId="0" borderId="11" xfId="42" applyNumberFormat="1" applyFont="1" applyFill="1" applyBorder="1" applyAlignment="1">
      <alignment horizontal="center" vertical="center" wrapText="1"/>
      <protection/>
    </xf>
    <xf numFmtId="0" fontId="5" fillId="0" borderId="11" xfId="42" applyNumberFormat="1" applyFont="1" applyFill="1" applyBorder="1" applyAlignment="1">
      <alignment horizontal="center" vertical="center" wrapText="1" shrinkToFit="1"/>
      <protection/>
    </xf>
    <xf numFmtId="14" fontId="2" fillId="0" borderId="13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2" xfId="54" applyNumberFormat="1" applyFont="1" applyFill="1" applyBorder="1" applyAlignment="1">
      <alignment horizontal="center" vertical="center"/>
      <protection/>
    </xf>
    <xf numFmtId="192" fontId="2" fillId="0" borderId="12" xfId="54" applyNumberFormat="1" applyFont="1" applyFill="1" applyBorder="1" applyAlignment="1">
      <alignment horizontal="center" vertical="center"/>
      <protection/>
    </xf>
    <xf numFmtId="193" fontId="2" fillId="0" borderId="12" xfId="0" applyNumberFormat="1" applyFont="1" applyFill="1" applyBorder="1" applyAlignment="1">
      <alignment horizontal="center" vertical="center"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193" fontId="2" fillId="0" borderId="12" xfId="0" applyNumberFormat="1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/>
    </xf>
    <xf numFmtId="191" fontId="2" fillId="0" borderId="11" xfId="0" applyNumberFormat="1" applyFont="1" applyFill="1" applyBorder="1" applyAlignment="1">
      <alignment horizontal="center" vertical="center" wrapText="1"/>
    </xf>
    <xf numFmtId="2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91" fontId="2" fillId="0" borderId="11" xfId="0" applyNumberFormat="1" applyFont="1" applyFill="1" applyBorder="1" applyAlignment="1">
      <alignment horizontal="center" vertical="center"/>
    </xf>
    <xf numFmtId="0" fontId="2" fillId="0" borderId="14" xfId="42" applyNumberFormat="1" applyFont="1" applyFill="1" applyBorder="1" applyAlignment="1">
      <alignment horizontal="center" vertical="center" wrapText="1" shrinkToFit="1"/>
      <protection/>
    </xf>
    <xf numFmtId="191" fontId="2" fillId="0" borderId="11" xfId="43" applyNumberFormat="1" applyFont="1" applyFill="1" applyBorder="1" applyAlignment="1">
      <alignment horizontal="center" vertical="center"/>
      <protection/>
    </xf>
    <xf numFmtId="193" fontId="2" fillId="0" borderId="10" xfId="42" applyNumberFormat="1" applyFont="1" applyFill="1" applyBorder="1" applyAlignment="1">
      <alignment horizontal="center" vertical="center" shrinkToFit="1"/>
      <protection/>
    </xf>
    <xf numFmtId="0" fontId="54" fillId="0" borderId="11" xfId="0" applyFont="1" applyFill="1" applyBorder="1" applyAlignment="1">
      <alignment horizontal="center" vertical="center" wrapText="1"/>
    </xf>
    <xf numFmtId="0" fontId="2" fillId="0" borderId="11" xfId="46" applyFont="1" applyFill="1" applyBorder="1" applyAlignment="1">
      <alignment horizontal="center" vertical="center"/>
      <protection/>
    </xf>
    <xf numFmtId="193" fontId="2" fillId="0" borderId="11" xfId="42" applyNumberFormat="1" applyFont="1" applyFill="1" applyBorder="1" applyAlignment="1">
      <alignment horizontal="center" vertical="center" shrinkToFit="1"/>
      <protection/>
    </xf>
    <xf numFmtId="0" fontId="2" fillId="0" borderId="11" xfId="42" applyNumberFormat="1" applyFont="1" applyFill="1" applyBorder="1" applyAlignment="1">
      <alignment horizontal="center" vertical="center" shrinkToFit="1"/>
      <protection/>
    </xf>
    <xf numFmtId="0" fontId="5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01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91" fontId="2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>
      <alignment horizontal="center" vertical="center" wrapText="1"/>
    </xf>
    <xf numFmtId="20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 shrinkToFit="1"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oft Excel]&#10;&#10;Comment=The open=/f lines load custom functions into the Paste Function list.&#10;&#10;Maximized=1&#10;&#10;AutoFormat=" xfId="33"/>
    <cellStyle name="一般 10" xfId="34"/>
    <cellStyle name="一般 11" xfId="35"/>
    <cellStyle name="一般 12" xfId="36"/>
    <cellStyle name="一般 13" xfId="37"/>
    <cellStyle name="一般 14" xfId="38"/>
    <cellStyle name="一般 15" xfId="39"/>
    <cellStyle name="一般 16" xfId="40"/>
    <cellStyle name="一般 2" xfId="41"/>
    <cellStyle name="一般 3" xfId="42"/>
    <cellStyle name="一般 3 2" xfId="43"/>
    <cellStyle name="一般 3 2 2" xfId="44"/>
    <cellStyle name="一般 3 3" xfId="45"/>
    <cellStyle name="一般 4" xfId="46"/>
    <cellStyle name="一般 4 2" xfId="47"/>
    <cellStyle name="一般 5" xfId="48"/>
    <cellStyle name="一般 5 2" xfId="49"/>
    <cellStyle name="一般 6" xfId="50"/>
    <cellStyle name="一般 7" xfId="51"/>
    <cellStyle name="一般 8" xfId="52"/>
    <cellStyle name="一般 9" xfId="53"/>
    <cellStyle name="一般_Sheet1" xfId="54"/>
    <cellStyle name="Comma" xfId="55"/>
    <cellStyle name="Comma [0]" xfId="56"/>
    <cellStyle name="Followed Hyperlink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Hyperlink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警告文字" xfId="84"/>
  </cellStyles>
  <dxfs count="181"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n%20Chen\Downloads\107&#24180;08&#26376;&#37341;&#20663;&#31185;&#23416;&#34899;&#27963;&#21205;&#34920;07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00"/>
  <sheetViews>
    <sheetView tabSelected="1" zoomScale="80" zoomScaleNormal="80" zoomScalePageLayoutView="0" workbookViewId="0" topLeftCell="A1">
      <selection activeCell="G13" sqref="G13"/>
    </sheetView>
  </sheetViews>
  <sheetFormatPr defaultColWidth="9.00390625" defaultRowHeight="15.75" outlineLevelCol="1"/>
  <cols>
    <col min="1" max="1" width="16.625" style="141" bestFit="1" customWidth="1"/>
    <col min="2" max="2" width="9.875" style="97" customWidth="1"/>
    <col min="3" max="3" width="14.00390625" style="142" customWidth="1" outlineLevel="1"/>
    <col min="4" max="4" width="9.125" style="97" customWidth="1"/>
    <col min="5" max="5" width="10.25390625" style="97" customWidth="1"/>
    <col min="6" max="6" width="12.375" style="97" customWidth="1" outlineLevel="1"/>
    <col min="7" max="8" width="13.625" style="97" customWidth="1" outlineLevel="1"/>
    <col min="9" max="9" width="40.00390625" style="97" customWidth="1"/>
    <col min="10" max="10" width="17.50390625" style="97" customWidth="1"/>
    <col min="11" max="12" width="17.625" style="97" customWidth="1"/>
    <col min="13" max="13" width="26.375" style="97" customWidth="1"/>
    <col min="14" max="14" width="10.375" style="97" customWidth="1"/>
    <col min="15" max="15" width="5.625" style="97" customWidth="1"/>
    <col min="16" max="16384" width="9.00390625" style="97" customWidth="1"/>
  </cols>
  <sheetData>
    <row r="1" spans="1:15" ht="12.75" customHeight="1">
      <c r="A1" s="98" t="s">
        <v>6</v>
      </c>
      <c r="B1" s="99" t="s">
        <v>7</v>
      </c>
      <c r="C1" s="100" t="s">
        <v>8</v>
      </c>
      <c r="D1" s="101" t="s">
        <v>9</v>
      </c>
      <c r="E1" s="102" t="s">
        <v>0</v>
      </c>
      <c r="F1" s="101" t="s">
        <v>10</v>
      </c>
      <c r="G1" s="101" t="s">
        <v>11</v>
      </c>
      <c r="H1" s="103" t="s">
        <v>1</v>
      </c>
      <c r="I1" s="103" t="s">
        <v>12</v>
      </c>
      <c r="J1" s="102" t="s">
        <v>2</v>
      </c>
      <c r="K1" s="102" t="s">
        <v>22</v>
      </c>
      <c r="L1" s="102" t="s">
        <v>302</v>
      </c>
      <c r="M1" s="102" t="s">
        <v>23</v>
      </c>
      <c r="N1" s="102" t="s">
        <v>3</v>
      </c>
      <c r="O1" s="102" t="s">
        <v>4</v>
      </c>
    </row>
    <row r="2" spans="1:125" s="89" customFormat="1" ht="12.75" customHeight="1">
      <c r="A2" s="104">
        <v>43313</v>
      </c>
      <c r="B2" s="105">
        <v>0.3541666666666667</v>
      </c>
      <c r="C2" s="104">
        <v>43313</v>
      </c>
      <c r="D2" s="106">
        <v>0.39583333333333337</v>
      </c>
      <c r="E2" s="107">
        <f>A2</f>
        <v>43313</v>
      </c>
      <c r="F2" s="108" t="s">
        <v>136</v>
      </c>
      <c r="G2" s="108" t="s">
        <v>137</v>
      </c>
      <c r="H2" s="109" t="s">
        <v>138</v>
      </c>
      <c r="I2" s="110" t="s">
        <v>139</v>
      </c>
      <c r="J2" s="110" t="s">
        <v>140</v>
      </c>
      <c r="K2" s="33" t="s">
        <v>141</v>
      </c>
      <c r="L2" s="144" t="str">
        <f>"主辦單位："&amp;H2&amp;"演講者："&amp;J2&amp;"主持人："&amp;K2</f>
        <v>主辦單位：針傷科演講者：針傷科全體醫師主持人：李科宏主任</v>
      </c>
      <c r="M2" s="111" t="s">
        <v>142</v>
      </c>
      <c r="N2" s="33" t="s">
        <v>143</v>
      </c>
      <c r="O2" s="110">
        <v>20</v>
      </c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</row>
    <row r="3" spans="1:125" s="89" customFormat="1" ht="12.75" customHeight="1">
      <c r="A3" s="44">
        <v>43313</v>
      </c>
      <c r="B3" s="45">
        <v>0.3541666666666667</v>
      </c>
      <c r="C3" s="44">
        <v>43313</v>
      </c>
      <c r="D3" s="45">
        <f>B3+TIME(0,30,0)</f>
        <v>0.375</v>
      </c>
      <c r="E3" s="46">
        <f>WEEKDAY(A3)</f>
        <v>4</v>
      </c>
      <c r="F3" s="47" t="s">
        <v>34</v>
      </c>
      <c r="G3" s="47" t="s">
        <v>35</v>
      </c>
      <c r="H3" s="48" t="s">
        <v>65</v>
      </c>
      <c r="I3" s="49" t="s">
        <v>177</v>
      </c>
      <c r="J3" s="33" t="s">
        <v>178</v>
      </c>
      <c r="K3" s="33" t="s">
        <v>178</v>
      </c>
      <c r="L3" s="144" t="str">
        <f aca="true" t="shared" si="0" ref="L3:L66">"主辦單位："&amp;H3&amp;"演講者："&amp;J3&amp;"主持人："&amp;K3</f>
        <v>主辦單位：婦科演講者：許聿榕醫師主持人：許聿榕醫師</v>
      </c>
      <c r="M3" s="33" t="s">
        <v>129</v>
      </c>
      <c r="N3" s="33" t="s">
        <v>73</v>
      </c>
      <c r="O3" s="95">
        <v>5</v>
      </c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</row>
    <row r="4" spans="1:15" s="112" customFormat="1" ht="12.75" customHeight="1">
      <c r="A4" s="113">
        <v>43313</v>
      </c>
      <c r="B4" s="114">
        <v>0.375</v>
      </c>
      <c r="C4" s="113">
        <v>43313</v>
      </c>
      <c r="D4" s="114">
        <v>0.3958333333333333</v>
      </c>
      <c r="E4" s="115" t="s">
        <v>134</v>
      </c>
      <c r="F4" s="115" t="s">
        <v>34</v>
      </c>
      <c r="G4" s="115" t="s">
        <v>35</v>
      </c>
      <c r="H4" s="116" t="s">
        <v>303</v>
      </c>
      <c r="I4" s="115" t="s">
        <v>59</v>
      </c>
      <c r="J4" s="115" t="s">
        <v>135</v>
      </c>
      <c r="K4" s="115" t="s">
        <v>60</v>
      </c>
      <c r="L4" s="144" t="str">
        <f t="shared" si="0"/>
        <v>主辦單位：中醫病房演講者：高定一醫師主持人：楊建中醫師</v>
      </c>
      <c r="M4" s="115" t="s">
        <v>54</v>
      </c>
      <c r="N4" s="70" t="s">
        <v>157</v>
      </c>
      <c r="O4" s="115">
        <v>5</v>
      </c>
    </row>
    <row r="5" spans="1:125" s="79" customFormat="1" ht="27">
      <c r="A5" s="34">
        <v>43313</v>
      </c>
      <c r="B5" s="35">
        <v>0.375</v>
      </c>
      <c r="C5" s="34">
        <v>43313</v>
      </c>
      <c r="D5" s="35">
        <f>B5+TIME(0,30,0)</f>
        <v>0.3958333333333333</v>
      </c>
      <c r="E5" s="36">
        <f>WEEKDAY(A5)</f>
        <v>4</v>
      </c>
      <c r="F5" s="37" t="s">
        <v>34</v>
      </c>
      <c r="G5" s="37" t="s">
        <v>35</v>
      </c>
      <c r="H5" s="38" t="s">
        <v>65</v>
      </c>
      <c r="I5" s="91" t="s">
        <v>179</v>
      </c>
      <c r="J5" s="39" t="s">
        <v>178</v>
      </c>
      <c r="K5" s="39" t="s">
        <v>178</v>
      </c>
      <c r="L5" s="144" t="str">
        <f t="shared" si="0"/>
        <v>主辦單位：婦科演講者：許聿榕醫師主持人：許聿榕醫師</v>
      </c>
      <c r="M5" s="64" t="s">
        <v>129</v>
      </c>
      <c r="N5" s="39" t="s">
        <v>73</v>
      </c>
      <c r="O5" s="42">
        <v>5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</row>
    <row r="6" spans="1:15" s="79" customFormat="1" ht="15">
      <c r="A6" s="68">
        <v>43313</v>
      </c>
      <c r="B6" s="2">
        <v>0.3958333333333333</v>
      </c>
      <c r="C6" s="68">
        <v>43313</v>
      </c>
      <c r="D6" s="69">
        <v>0.40625</v>
      </c>
      <c r="E6" s="78">
        <f aca="true" t="shared" si="1" ref="E6:E11">A6</f>
        <v>43313</v>
      </c>
      <c r="F6" s="70" t="s">
        <v>50</v>
      </c>
      <c r="G6" s="70" t="s">
        <v>137</v>
      </c>
      <c r="H6" s="71" t="s">
        <v>138</v>
      </c>
      <c r="I6" s="117" t="s">
        <v>144</v>
      </c>
      <c r="J6" s="4" t="s">
        <v>140</v>
      </c>
      <c r="K6" s="39" t="s">
        <v>141</v>
      </c>
      <c r="L6" s="144" t="str">
        <f t="shared" si="0"/>
        <v>主辦單位：針傷科演講者：針傷科全體醫師主持人：李科宏主任</v>
      </c>
      <c r="M6" s="77" t="s">
        <v>142</v>
      </c>
      <c r="N6" s="39" t="s">
        <v>143</v>
      </c>
      <c r="O6" s="4">
        <v>20</v>
      </c>
    </row>
    <row r="7" spans="1:125" s="79" customFormat="1" ht="15">
      <c r="A7" s="34">
        <v>43313</v>
      </c>
      <c r="B7" s="80">
        <v>0.3958333333333333</v>
      </c>
      <c r="C7" s="34">
        <v>43313</v>
      </c>
      <c r="D7" s="80">
        <v>0.4583333333333333</v>
      </c>
      <c r="E7" s="78">
        <f t="shared" si="1"/>
        <v>43313</v>
      </c>
      <c r="F7" s="81" t="s">
        <v>195</v>
      </c>
      <c r="G7" s="81" t="s">
        <v>196</v>
      </c>
      <c r="H7" s="82" t="s">
        <v>197</v>
      </c>
      <c r="I7" s="92" t="s">
        <v>198</v>
      </c>
      <c r="J7" s="82" t="s">
        <v>55</v>
      </c>
      <c r="K7" s="84" t="str">
        <f>J7</f>
        <v>陳曉平醫師</v>
      </c>
      <c r="L7" s="144" t="str">
        <f t="shared" si="0"/>
        <v>主辦單位：內兒科演講者：陳曉平醫師主持人：陳曉平醫師</v>
      </c>
      <c r="M7" s="94" t="s">
        <v>199</v>
      </c>
      <c r="N7" s="84" t="s">
        <v>200</v>
      </c>
      <c r="O7" s="82">
        <v>6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</row>
    <row r="8" spans="1:15" s="79" customFormat="1" ht="15">
      <c r="A8" s="68">
        <v>43313</v>
      </c>
      <c r="B8" s="2">
        <v>0.40625</v>
      </c>
      <c r="C8" s="68">
        <v>43313</v>
      </c>
      <c r="D8" s="69">
        <v>0.4166666666666667</v>
      </c>
      <c r="E8" s="78">
        <f t="shared" si="1"/>
        <v>43313</v>
      </c>
      <c r="F8" s="70" t="s">
        <v>50</v>
      </c>
      <c r="G8" s="70" t="s">
        <v>137</v>
      </c>
      <c r="H8" s="70" t="s">
        <v>138</v>
      </c>
      <c r="I8" s="74" t="s">
        <v>145</v>
      </c>
      <c r="J8" s="39" t="s">
        <v>146</v>
      </c>
      <c r="K8" s="39" t="s">
        <v>147</v>
      </c>
      <c r="L8" s="144" t="str">
        <f t="shared" si="0"/>
        <v>主辦單位：針傷科演講者：針傷科主治醫師主持人：陳彥融醫師</v>
      </c>
      <c r="M8" s="77" t="s">
        <v>142</v>
      </c>
      <c r="N8" s="39" t="s">
        <v>143</v>
      </c>
      <c r="O8" s="4">
        <v>20</v>
      </c>
    </row>
    <row r="9" spans="1:15" s="79" customFormat="1" ht="15">
      <c r="A9" s="68">
        <v>43313</v>
      </c>
      <c r="B9" s="2">
        <v>0.4166666666666667</v>
      </c>
      <c r="C9" s="68">
        <v>43313</v>
      </c>
      <c r="D9" s="69">
        <v>0.4375</v>
      </c>
      <c r="E9" s="78">
        <f t="shared" si="1"/>
        <v>43313</v>
      </c>
      <c r="F9" s="81" t="s">
        <v>15</v>
      </c>
      <c r="G9" s="81" t="s">
        <v>16</v>
      </c>
      <c r="H9" s="70" t="s">
        <v>138</v>
      </c>
      <c r="I9" s="74" t="s">
        <v>294</v>
      </c>
      <c r="J9" s="39" t="s">
        <v>163</v>
      </c>
      <c r="K9" s="39" t="s">
        <v>57</v>
      </c>
      <c r="L9" s="144" t="str">
        <f t="shared" si="0"/>
        <v>主辦單位：針傷科演講者：饒以愛醫師主持人：李科宏主任</v>
      </c>
      <c r="M9" s="77" t="s">
        <v>142</v>
      </c>
      <c r="N9" s="39" t="s">
        <v>296</v>
      </c>
      <c r="O9" s="4">
        <v>12</v>
      </c>
    </row>
    <row r="10" spans="1:15" s="79" customFormat="1" ht="15">
      <c r="A10" s="68">
        <v>43313</v>
      </c>
      <c r="B10" s="2">
        <v>0.4583333333333333</v>
      </c>
      <c r="C10" s="68">
        <v>43313</v>
      </c>
      <c r="D10" s="69">
        <v>0.5</v>
      </c>
      <c r="E10" s="78">
        <f t="shared" si="1"/>
        <v>43313</v>
      </c>
      <c r="F10" s="81" t="s">
        <v>15</v>
      </c>
      <c r="G10" s="81" t="s">
        <v>16</v>
      </c>
      <c r="H10" s="70" t="s">
        <v>138</v>
      </c>
      <c r="I10" s="74" t="s">
        <v>295</v>
      </c>
      <c r="J10" s="39" t="s">
        <v>163</v>
      </c>
      <c r="K10" s="39" t="s">
        <v>57</v>
      </c>
      <c r="L10" s="144" t="str">
        <f t="shared" si="0"/>
        <v>主辦單位：針傷科演講者：饒以愛醫師主持人：李科宏主任</v>
      </c>
      <c r="M10" s="77" t="s">
        <v>142</v>
      </c>
      <c r="N10" s="39" t="s">
        <v>297</v>
      </c>
      <c r="O10" s="4">
        <v>15</v>
      </c>
    </row>
    <row r="11" spans="1:125" s="79" customFormat="1" ht="15">
      <c r="A11" s="86">
        <v>43315</v>
      </c>
      <c r="B11" s="80">
        <v>0.375</v>
      </c>
      <c r="C11" s="86">
        <v>43315</v>
      </c>
      <c r="D11" s="69">
        <v>0.5</v>
      </c>
      <c r="E11" s="78">
        <f t="shared" si="1"/>
        <v>43315</v>
      </c>
      <c r="F11" s="81" t="s">
        <v>195</v>
      </c>
      <c r="G11" s="81" t="s">
        <v>196</v>
      </c>
      <c r="H11" s="71" t="s">
        <v>197</v>
      </c>
      <c r="I11" s="92" t="s">
        <v>201</v>
      </c>
      <c r="J11" s="39" t="s">
        <v>202</v>
      </c>
      <c r="K11" s="39" t="s">
        <v>203</v>
      </c>
      <c r="L11" s="144" t="str">
        <f t="shared" si="0"/>
        <v>主辦單位：內兒科演講者：蔡名喬/王威鵬 醫師主持人：江昆壕醫師</v>
      </c>
      <c r="M11" s="94" t="s">
        <v>204</v>
      </c>
      <c r="N11" s="84" t="s">
        <v>205</v>
      </c>
      <c r="O11" s="82">
        <f>IF(N11="R",5,IF(N11="V+R",10,IF(N11="V+R+I",30,IF(N11="R+I",25,IF(N11="I",20)))))</f>
        <v>30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</row>
    <row r="12" spans="1:125" s="79" customFormat="1" ht="15">
      <c r="A12" s="34">
        <v>43315</v>
      </c>
      <c r="B12" s="35">
        <v>0.5208333333333334</v>
      </c>
      <c r="C12" s="34">
        <v>43315</v>
      </c>
      <c r="D12" s="35">
        <f>B12+TIME(1,0,0)</f>
        <v>0.5625</v>
      </c>
      <c r="E12" s="36">
        <f>WEEKDAY(A12)</f>
        <v>6</v>
      </c>
      <c r="F12" s="37" t="s">
        <v>34</v>
      </c>
      <c r="G12" s="37" t="s">
        <v>149</v>
      </c>
      <c r="H12" s="38" t="s">
        <v>65</v>
      </c>
      <c r="I12" s="118" t="s">
        <v>125</v>
      </c>
      <c r="J12" s="39" t="s">
        <v>180</v>
      </c>
      <c r="K12" s="39" t="s">
        <v>180</v>
      </c>
      <c r="L12" s="144" t="str">
        <f t="shared" si="0"/>
        <v>主辦單位：婦科演講者：鄭為仁醫師主持人：鄭為仁醫師</v>
      </c>
      <c r="M12" s="64" t="s">
        <v>181</v>
      </c>
      <c r="N12" s="39" t="s">
        <v>67</v>
      </c>
      <c r="O12" s="39">
        <v>5</v>
      </c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</row>
    <row r="13" spans="1:15" s="79" customFormat="1" ht="15">
      <c r="A13" s="68">
        <v>43315</v>
      </c>
      <c r="B13" s="2">
        <v>0.5625</v>
      </c>
      <c r="C13" s="68">
        <v>43315</v>
      </c>
      <c r="D13" s="69">
        <v>0.6041666666666666</v>
      </c>
      <c r="E13" s="78">
        <f>A13</f>
        <v>43315</v>
      </c>
      <c r="F13" s="70" t="s">
        <v>148</v>
      </c>
      <c r="G13" s="70" t="s">
        <v>149</v>
      </c>
      <c r="H13" s="71" t="s">
        <v>150</v>
      </c>
      <c r="I13" s="72" t="s">
        <v>151</v>
      </c>
      <c r="J13" s="39" t="s">
        <v>141</v>
      </c>
      <c r="K13" s="39" t="s">
        <v>141</v>
      </c>
      <c r="L13" s="144" t="str">
        <f t="shared" si="0"/>
        <v>主辦單位：針傷科-骨傷組演講者：李科宏主任主持人：李科宏主任</v>
      </c>
      <c r="M13" s="73" t="s">
        <v>152</v>
      </c>
      <c r="N13" s="39" t="s">
        <v>153</v>
      </c>
      <c r="O13" s="4">
        <v>6</v>
      </c>
    </row>
    <row r="14" spans="1:15" s="79" customFormat="1" ht="27">
      <c r="A14" s="68">
        <v>43318</v>
      </c>
      <c r="B14" s="2">
        <v>0.3333333333333333</v>
      </c>
      <c r="C14" s="68">
        <v>43318</v>
      </c>
      <c r="D14" s="69">
        <v>0.375</v>
      </c>
      <c r="E14" s="78">
        <f>A14</f>
        <v>43318</v>
      </c>
      <c r="F14" s="70" t="s">
        <v>148</v>
      </c>
      <c r="G14" s="70" t="s">
        <v>149</v>
      </c>
      <c r="H14" s="116" t="s">
        <v>309</v>
      </c>
      <c r="I14" s="74" t="s">
        <v>304</v>
      </c>
      <c r="J14" s="39" t="s">
        <v>154</v>
      </c>
      <c r="K14" s="39" t="s">
        <v>155</v>
      </c>
      <c r="L14" s="144" t="str">
        <f t="shared" si="0"/>
        <v>主辦單位：中醫病房-針傷科演講者：侯湘怡醫師主持人：唐遠雲醫師</v>
      </c>
      <c r="M14" s="75" t="s">
        <v>156</v>
      </c>
      <c r="N14" s="70" t="s">
        <v>157</v>
      </c>
      <c r="O14" s="4">
        <v>6</v>
      </c>
    </row>
    <row r="15" spans="1:125" s="79" customFormat="1" ht="15">
      <c r="A15" s="113">
        <v>43319</v>
      </c>
      <c r="B15" s="114">
        <v>0.5</v>
      </c>
      <c r="C15" s="113">
        <v>43319</v>
      </c>
      <c r="D15" s="114">
        <v>0.5416666666666666</v>
      </c>
      <c r="E15" s="115" t="s">
        <v>53</v>
      </c>
      <c r="F15" s="115" t="s">
        <v>34</v>
      </c>
      <c r="G15" s="115" t="s">
        <v>35</v>
      </c>
      <c r="H15" s="116" t="s">
        <v>303</v>
      </c>
      <c r="I15" s="119" t="s">
        <v>58</v>
      </c>
      <c r="J15" s="115" t="s">
        <v>132</v>
      </c>
      <c r="K15" s="115" t="s">
        <v>132</v>
      </c>
      <c r="L15" s="144" t="str">
        <f t="shared" si="0"/>
        <v>主辦單位：中醫病房演講者：江昆壕醫師主持人：江昆壕醫師</v>
      </c>
      <c r="M15" s="120" t="s">
        <v>54</v>
      </c>
      <c r="N15" s="70" t="s">
        <v>157</v>
      </c>
      <c r="O15" s="115">
        <v>5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</row>
    <row r="16" spans="1:125" s="79" customFormat="1" ht="15">
      <c r="A16" s="86">
        <v>43319</v>
      </c>
      <c r="B16" s="80">
        <v>0.6666666666666666</v>
      </c>
      <c r="C16" s="86">
        <v>43319</v>
      </c>
      <c r="D16" s="69">
        <f>B16+TIME(1,0,0)</f>
        <v>0.7083333333333333</v>
      </c>
      <c r="E16" s="78">
        <f>A16</f>
        <v>43319</v>
      </c>
      <c r="F16" s="81" t="s">
        <v>195</v>
      </c>
      <c r="G16" s="81" t="s">
        <v>196</v>
      </c>
      <c r="H16" s="116" t="s">
        <v>310</v>
      </c>
      <c r="I16" s="92" t="s">
        <v>305</v>
      </c>
      <c r="J16" s="82" t="s">
        <v>206</v>
      </c>
      <c r="K16" s="82" t="str">
        <f>J16</f>
        <v>蔡佩儒醫師</v>
      </c>
      <c r="L16" s="144" t="str">
        <f t="shared" si="0"/>
        <v>主辦單位：中醫病房-內科演講者：蔡佩儒醫師主持人：蔡佩儒醫師</v>
      </c>
      <c r="M16" s="94" t="s">
        <v>207</v>
      </c>
      <c r="N16" s="70" t="s">
        <v>157</v>
      </c>
      <c r="O16" s="82">
        <v>5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</row>
    <row r="17" spans="1:15" s="79" customFormat="1" ht="15">
      <c r="A17" s="68">
        <v>43320</v>
      </c>
      <c r="B17" s="2">
        <v>0.375</v>
      </c>
      <c r="C17" s="68">
        <v>43320</v>
      </c>
      <c r="D17" s="69">
        <v>0.3888888888888889</v>
      </c>
      <c r="E17" s="78">
        <f>A17</f>
        <v>43320</v>
      </c>
      <c r="F17" s="70" t="s">
        <v>148</v>
      </c>
      <c r="G17" s="70" t="s">
        <v>149</v>
      </c>
      <c r="H17" s="4" t="s">
        <v>138</v>
      </c>
      <c r="I17" s="76" t="s">
        <v>158</v>
      </c>
      <c r="J17" s="121" t="s">
        <v>113</v>
      </c>
      <c r="K17" s="121" t="s">
        <v>64</v>
      </c>
      <c r="L17" s="144" t="str">
        <f t="shared" si="0"/>
        <v>主辦單位：針傷科演講者：黃強彙醫師主持人：謝逸雯醫師</v>
      </c>
      <c r="M17" s="77" t="s">
        <v>142</v>
      </c>
      <c r="N17" s="39" t="s">
        <v>159</v>
      </c>
      <c r="O17" s="39">
        <v>35</v>
      </c>
    </row>
    <row r="18" spans="1:125" s="79" customFormat="1" ht="15">
      <c r="A18" s="34">
        <v>43320</v>
      </c>
      <c r="B18" s="87">
        <v>0.375</v>
      </c>
      <c r="C18" s="34">
        <v>43320</v>
      </c>
      <c r="D18" s="35">
        <f>B18+TIME(1,30,0)</f>
        <v>0.4375</v>
      </c>
      <c r="E18" s="36">
        <f>WEEKDAY(A18)</f>
        <v>4</v>
      </c>
      <c r="F18" s="37" t="s">
        <v>50</v>
      </c>
      <c r="G18" s="37" t="s">
        <v>33</v>
      </c>
      <c r="H18" s="38" t="s">
        <v>65</v>
      </c>
      <c r="I18" s="122" t="s">
        <v>182</v>
      </c>
      <c r="J18" s="39" t="s">
        <v>68</v>
      </c>
      <c r="K18" s="39" t="s">
        <v>69</v>
      </c>
      <c r="L18" s="144" t="str">
        <f t="shared" si="0"/>
        <v>主辦單位：婦科演講者：中醫婦科全體醫師主持人：高銘偵醫師</v>
      </c>
      <c r="M18" s="64" t="s">
        <v>181</v>
      </c>
      <c r="N18" s="39" t="s">
        <v>183</v>
      </c>
      <c r="O18" s="40">
        <v>8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</row>
    <row r="19" spans="1:15" s="79" customFormat="1" ht="15">
      <c r="A19" s="68">
        <v>43320</v>
      </c>
      <c r="B19" s="2">
        <v>0.3888888888888889</v>
      </c>
      <c r="C19" s="68">
        <v>43320</v>
      </c>
      <c r="D19" s="69">
        <v>0.4027777777777778</v>
      </c>
      <c r="E19" s="78">
        <f>A19</f>
        <v>43320</v>
      </c>
      <c r="F19" s="70" t="s">
        <v>148</v>
      </c>
      <c r="G19" s="70" t="s">
        <v>149</v>
      </c>
      <c r="H19" s="4" t="s">
        <v>138</v>
      </c>
      <c r="I19" s="76" t="s">
        <v>160</v>
      </c>
      <c r="J19" s="121" t="s">
        <v>114</v>
      </c>
      <c r="K19" s="121" t="s">
        <v>64</v>
      </c>
      <c r="L19" s="144" t="str">
        <f t="shared" si="0"/>
        <v>主辦單位：針傷科演講者：林宜萱醫師主持人：謝逸雯醫師</v>
      </c>
      <c r="M19" s="77" t="s">
        <v>142</v>
      </c>
      <c r="N19" s="39" t="s">
        <v>159</v>
      </c>
      <c r="O19" s="39">
        <v>35</v>
      </c>
    </row>
    <row r="20" spans="1:15" s="79" customFormat="1" ht="15">
      <c r="A20" s="68">
        <v>43320</v>
      </c>
      <c r="B20" s="2">
        <v>0.4027777777777778</v>
      </c>
      <c r="C20" s="68">
        <v>43320</v>
      </c>
      <c r="D20" s="69">
        <v>0.4166666666666667</v>
      </c>
      <c r="E20" s="78">
        <f>A20</f>
        <v>43320</v>
      </c>
      <c r="F20" s="70" t="s">
        <v>148</v>
      </c>
      <c r="G20" s="70" t="s">
        <v>149</v>
      </c>
      <c r="H20" s="4" t="s">
        <v>138</v>
      </c>
      <c r="I20" s="76" t="s">
        <v>160</v>
      </c>
      <c r="J20" s="121" t="s">
        <v>115</v>
      </c>
      <c r="K20" s="121" t="s">
        <v>116</v>
      </c>
      <c r="L20" s="144" t="str">
        <f t="shared" si="0"/>
        <v>主辦單位：針傷科演講者：施惠齡醫師主持人：唐遠雲醫師</v>
      </c>
      <c r="M20" s="77" t="s">
        <v>142</v>
      </c>
      <c r="N20" s="39" t="s">
        <v>159</v>
      </c>
      <c r="O20" s="39">
        <v>35</v>
      </c>
    </row>
    <row r="21" spans="1:15" s="79" customFormat="1" ht="15">
      <c r="A21" s="68">
        <v>43320</v>
      </c>
      <c r="B21" s="2">
        <v>0.4166666666666667</v>
      </c>
      <c r="C21" s="68">
        <v>43320</v>
      </c>
      <c r="D21" s="69">
        <v>0.4305555555555556</v>
      </c>
      <c r="E21" s="78">
        <f>A21</f>
        <v>43320</v>
      </c>
      <c r="F21" s="70" t="s">
        <v>148</v>
      </c>
      <c r="G21" s="70" t="s">
        <v>149</v>
      </c>
      <c r="H21" s="4" t="s">
        <v>138</v>
      </c>
      <c r="I21" s="76" t="s">
        <v>160</v>
      </c>
      <c r="J21" s="121" t="s">
        <v>117</v>
      </c>
      <c r="K21" s="121" t="s">
        <v>116</v>
      </c>
      <c r="L21" s="144" t="str">
        <f t="shared" si="0"/>
        <v>主辦單位：針傷科演講者：李沛穎醫師主持人：唐遠雲醫師</v>
      </c>
      <c r="M21" s="77" t="s">
        <v>142</v>
      </c>
      <c r="N21" s="39" t="s">
        <v>159</v>
      </c>
      <c r="O21" s="39">
        <v>35</v>
      </c>
    </row>
    <row r="22" spans="1:15" s="79" customFormat="1" ht="15">
      <c r="A22" s="68">
        <v>43320</v>
      </c>
      <c r="B22" s="2">
        <v>0.4375</v>
      </c>
      <c r="C22" s="68">
        <v>43320</v>
      </c>
      <c r="D22" s="69">
        <v>0.4791666666666667</v>
      </c>
      <c r="E22" s="78">
        <f>A22</f>
        <v>43320</v>
      </c>
      <c r="F22" s="70" t="s">
        <v>148</v>
      </c>
      <c r="G22" s="70" t="s">
        <v>149</v>
      </c>
      <c r="H22" s="71" t="s">
        <v>161</v>
      </c>
      <c r="I22" s="72" t="s">
        <v>162</v>
      </c>
      <c r="J22" s="39" t="s">
        <v>163</v>
      </c>
      <c r="K22" s="39" t="s">
        <v>164</v>
      </c>
      <c r="L22" s="144" t="str">
        <f t="shared" si="0"/>
        <v>主辦單位：針傷科-針灸組演講者：饒以愛醫師主持人：楊建中醫師</v>
      </c>
      <c r="M22" s="75" t="s">
        <v>156</v>
      </c>
      <c r="N22" s="39" t="s">
        <v>153</v>
      </c>
      <c r="O22" s="4">
        <v>10</v>
      </c>
    </row>
    <row r="23" spans="1:15" s="79" customFormat="1" ht="15">
      <c r="A23" s="68">
        <v>43320</v>
      </c>
      <c r="B23" s="2">
        <v>0.4375</v>
      </c>
      <c r="C23" s="68">
        <v>43320</v>
      </c>
      <c r="D23" s="69">
        <v>0.4791666666666667</v>
      </c>
      <c r="E23" s="78">
        <f>A23</f>
        <v>43320</v>
      </c>
      <c r="F23" s="70" t="s">
        <v>148</v>
      </c>
      <c r="G23" s="70" t="s">
        <v>149</v>
      </c>
      <c r="H23" s="71" t="s">
        <v>150</v>
      </c>
      <c r="I23" s="72" t="s">
        <v>165</v>
      </c>
      <c r="J23" s="39" t="s">
        <v>166</v>
      </c>
      <c r="K23" s="121" t="s">
        <v>57</v>
      </c>
      <c r="L23" s="144" t="str">
        <f t="shared" si="0"/>
        <v>主辦單位：針傷科-骨傷組演講者：黃敬雯醫師主持人：李科宏主任</v>
      </c>
      <c r="M23" s="77" t="s">
        <v>142</v>
      </c>
      <c r="N23" s="39" t="s">
        <v>153</v>
      </c>
      <c r="O23" s="4">
        <v>10</v>
      </c>
    </row>
    <row r="24" spans="1:125" s="79" customFormat="1" ht="15">
      <c r="A24" s="34">
        <v>43320</v>
      </c>
      <c r="B24" s="35">
        <v>0.4375</v>
      </c>
      <c r="C24" s="34">
        <v>43320</v>
      </c>
      <c r="D24" s="35">
        <f>B24+TIME(0,30,0)</f>
        <v>0.4583333333333333</v>
      </c>
      <c r="E24" s="36">
        <f>WEEKDAY(A24)</f>
        <v>4</v>
      </c>
      <c r="F24" s="37" t="s">
        <v>50</v>
      </c>
      <c r="G24" s="37" t="s">
        <v>33</v>
      </c>
      <c r="H24" s="38" t="s">
        <v>65</v>
      </c>
      <c r="I24" s="123" t="s">
        <v>70</v>
      </c>
      <c r="J24" s="39" t="s">
        <v>178</v>
      </c>
      <c r="K24" s="39" t="s">
        <v>69</v>
      </c>
      <c r="L24" s="144" t="str">
        <f t="shared" si="0"/>
        <v>主辦單位：婦科演講者：許聿榕醫師主持人：高銘偵醫師</v>
      </c>
      <c r="M24" s="64" t="s">
        <v>181</v>
      </c>
      <c r="N24" s="39" t="s">
        <v>183</v>
      </c>
      <c r="O24" s="40">
        <v>8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</row>
    <row r="25" spans="1:125" s="79" customFormat="1" ht="19.5" customHeight="1">
      <c r="A25" s="124">
        <v>43321</v>
      </c>
      <c r="B25" s="69">
        <v>0.5208333333333334</v>
      </c>
      <c r="C25" s="124">
        <v>43321</v>
      </c>
      <c r="D25" s="69">
        <f>B25+TIME(1,0,0)</f>
        <v>0.5625</v>
      </c>
      <c r="E25" s="78">
        <f>A25</f>
        <v>43321</v>
      </c>
      <c r="F25" s="70" t="s">
        <v>195</v>
      </c>
      <c r="G25" s="70" t="s">
        <v>196</v>
      </c>
      <c r="H25" s="71" t="s">
        <v>247</v>
      </c>
      <c r="I25" s="125" t="s">
        <v>288</v>
      </c>
      <c r="J25" s="39" t="s">
        <v>218</v>
      </c>
      <c r="K25" s="39" t="s">
        <v>248</v>
      </c>
      <c r="L25" s="144" t="str">
        <f t="shared" si="0"/>
        <v>主辦單位：部學術演講者：高定一醫師主持人：李科宏醫師</v>
      </c>
      <c r="M25" s="77" t="s">
        <v>249</v>
      </c>
      <c r="N25" s="39" t="s">
        <v>250</v>
      </c>
      <c r="O25" s="39">
        <v>50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</row>
    <row r="26" spans="1:125" s="79" customFormat="1" ht="15">
      <c r="A26" s="126">
        <v>43322</v>
      </c>
      <c r="B26" s="69">
        <v>0.3125</v>
      </c>
      <c r="C26" s="126">
        <v>43322</v>
      </c>
      <c r="D26" s="69">
        <v>0.3541666666666667</v>
      </c>
      <c r="E26" s="78">
        <v>42867</v>
      </c>
      <c r="F26" s="81" t="s">
        <v>208</v>
      </c>
      <c r="G26" s="81" t="s">
        <v>209</v>
      </c>
      <c r="H26" s="71" t="s">
        <v>236</v>
      </c>
      <c r="I26" s="92" t="s">
        <v>237</v>
      </c>
      <c r="J26" s="82" t="s">
        <v>238</v>
      </c>
      <c r="K26" s="82" t="s">
        <v>238</v>
      </c>
      <c r="L26" s="144" t="str">
        <f t="shared" si="0"/>
        <v>主辦單位：部行政演講者：陳俊良部長主持人：陳俊良部長</v>
      </c>
      <c r="M26" s="94" t="s">
        <v>239</v>
      </c>
      <c r="N26" s="84" t="s">
        <v>240</v>
      </c>
      <c r="O26" s="82">
        <v>50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</row>
    <row r="27" spans="1:125" s="79" customFormat="1" ht="15">
      <c r="A27" s="86">
        <v>43322</v>
      </c>
      <c r="B27" s="69">
        <v>0.3541666666666667</v>
      </c>
      <c r="C27" s="86">
        <v>43322</v>
      </c>
      <c r="D27" s="69">
        <f>B27+TIME(0,30,0)</f>
        <v>0.375</v>
      </c>
      <c r="E27" s="78">
        <f>A27</f>
        <v>43322</v>
      </c>
      <c r="F27" s="81" t="s">
        <v>208</v>
      </c>
      <c r="G27" s="81" t="s">
        <v>209</v>
      </c>
      <c r="H27" s="71" t="s">
        <v>197</v>
      </c>
      <c r="I27" s="92" t="s">
        <v>210</v>
      </c>
      <c r="J27" s="82" t="s">
        <v>211</v>
      </c>
      <c r="K27" s="82" t="str">
        <f>J27</f>
        <v>江昆壕主任</v>
      </c>
      <c r="L27" s="144" t="str">
        <f t="shared" si="0"/>
        <v>主辦單位：內兒科演講者：江昆壕主任主持人：江昆壕主任</v>
      </c>
      <c r="M27" s="94" t="s">
        <v>212</v>
      </c>
      <c r="N27" s="84" t="s">
        <v>213</v>
      </c>
      <c r="O27" s="82">
        <f>IF(N27="R",5,IF(N27="V+R",10,IF(N27="V+R+I",30,IF(N27="R+I",25,IF(N27="I",20)))))</f>
        <v>10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</row>
    <row r="28" spans="1:125" s="79" customFormat="1" ht="15">
      <c r="A28" s="86">
        <v>43322</v>
      </c>
      <c r="B28" s="69">
        <v>0.375</v>
      </c>
      <c r="C28" s="86">
        <v>43322</v>
      </c>
      <c r="D28" s="69">
        <f>B28+TIME(0,30,0)</f>
        <v>0.3958333333333333</v>
      </c>
      <c r="E28" s="78">
        <f>A28</f>
        <v>43322</v>
      </c>
      <c r="F28" s="81" t="s">
        <v>208</v>
      </c>
      <c r="G28" s="81" t="s">
        <v>33</v>
      </c>
      <c r="H28" s="81" t="s">
        <v>197</v>
      </c>
      <c r="I28" s="92" t="s">
        <v>214</v>
      </c>
      <c r="J28" s="82" t="s">
        <v>215</v>
      </c>
      <c r="K28" s="82" t="s">
        <v>216</v>
      </c>
      <c r="L28" s="144" t="str">
        <f t="shared" si="0"/>
        <v>主辦單位：內兒科演講者：內兒科主治醫師主持人：江昆壕主任</v>
      </c>
      <c r="M28" s="96" t="s">
        <v>204</v>
      </c>
      <c r="N28" s="82" t="s">
        <v>213</v>
      </c>
      <c r="O28" s="82">
        <f>IF(N28="R",5,IF(N28="V+R",10,IF(N28="V+R+I",30,IF(N28="R+I",25,IF(N28="I",20)))))</f>
        <v>10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</row>
    <row r="29" spans="1:125" s="79" customFormat="1" ht="15">
      <c r="A29" s="126">
        <v>43322</v>
      </c>
      <c r="B29" s="69">
        <v>0.5</v>
      </c>
      <c r="C29" s="126">
        <v>43322</v>
      </c>
      <c r="D29" s="69">
        <v>0.5416666666666666</v>
      </c>
      <c r="E29" s="78">
        <v>42867</v>
      </c>
      <c r="F29" s="81" t="s">
        <v>208</v>
      </c>
      <c r="G29" s="81" t="s">
        <v>209</v>
      </c>
      <c r="H29" s="71" t="s">
        <v>236</v>
      </c>
      <c r="I29" s="92" t="s">
        <v>241</v>
      </c>
      <c r="J29" s="82" t="s">
        <v>242</v>
      </c>
      <c r="K29" s="82" t="s">
        <v>238</v>
      </c>
      <c r="L29" s="144" t="str">
        <f t="shared" si="0"/>
        <v>主辦單位：部行政演講者：各科主任主持人：陳俊良部長</v>
      </c>
      <c r="M29" s="94" t="s">
        <v>243</v>
      </c>
      <c r="N29" s="84" t="s">
        <v>244</v>
      </c>
      <c r="O29" s="82">
        <v>10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</row>
    <row r="30" spans="1:125" s="79" customFormat="1" ht="15">
      <c r="A30" s="126">
        <v>43322</v>
      </c>
      <c r="B30" s="69">
        <v>0.5</v>
      </c>
      <c r="C30" s="126">
        <v>43322</v>
      </c>
      <c r="D30" s="69">
        <v>0.5416666666666666</v>
      </c>
      <c r="E30" s="78">
        <v>43033</v>
      </c>
      <c r="F30" s="81" t="s">
        <v>208</v>
      </c>
      <c r="G30" s="81" t="s">
        <v>209</v>
      </c>
      <c r="H30" s="71" t="s">
        <v>236</v>
      </c>
      <c r="I30" s="92" t="s">
        <v>245</v>
      </c>
      <c r="J30" s="82" t="s">
        <v>246</v>
      </c>
      <c r="K30" s="82" t="s">
        <v>238</v>
      </c>
      <c r="L30" s="144" t="str">
        <f t="shared" si="0"/>
        <v>主辦單位：部行政演講者：許中原醫師主持人：陳俊良部長</v>
      </c>
      <c r="M30" s="94" t="s">
        <v>243</v>
      </c>
      <c r="N30" s="84" t="s">
        <v>240</v>
      </c>
      <c r="O30" s="82">
        <v>20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</row>
    <row r="31" spans="1:125" s="79" customFormat="1" ht="15">
      <c r="A31" s="124">
        <v>43322</v>
      </c>
      <c r="B31" s="69">
        <v>0.5</v>
      </c>
      <c r="C31" s="124">
        <v>43322</v>
      </c>
      <c r="D31" s="69">
        <v>0.5625</v>
      </c>
      <c r="E31" s="78" t="s">
        <v>251</v>
      </c>
      <c r="F31" s="70" t="s">
        <v>195</v>
      </c>
      <c r="G31" s="70" t="s">
        <v>196</v>
      </c>
      <c r="H31" s="71" t="s">
        <v>252</v>
      </c>
      <c r="I31" s="92" t="s">
        <v>300</v>
      </c>
      <c r="J31" s="39" t="s">
        <v>299</v>
      </c>
      <c r="K31" s="39" t="s">
        <v>168</v>
      </c>
      <c r="L31" s="144" t="str">
        <f t="shared" si="0"/>
        <v>主辦單位：部學術演講者：萬國製藥股份有限公司主持人：楊宗憲醫師</v>
      </c>
      <c r="M31" s="127" t="s">
        <v>301</v>
      </c>
      <c r="N31" s="84" t="s">
        <v>253</v>
      </c>
      <c r="O31" s="39">
        <v>50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</row>
    <row r="32" spans="1:15" s="79" customFormat="1" ht="15">
      <c r="A32" s="68">
        <v>43322</v>
      </c>
      <c r="B32" s="2">
        <v>0.5625</v>
      </c>
      <c r="C32" s="68">
        <v>43322</v>
      </c>
      <c r="D32" s="69">
        <v>0.6041666666666666</v>
      </c>
      <c r="E32" s="78">
        <f>A32</f>
        <v>43322</v>
      </c>
      <c r="F32" s="70" t="s">
        <v>148</v>
      </c>
      <c r="G32" s="70" t="s">
        <v>149</v>
      </c>
      <c r="H32" s="71" t="s">
        <v>150</v>
      </c>
      <c r="I32" s="72" t="s">
        <v>151</v>
      </c>
      <c r="J32" s="39" t="s">
        <v>141</v>
      </c>
      <c r="K32" s="39" t="s">
        <v>141</v>
      </c>
      <c r="L32" s="144" t="str">
        <f t="shared" si="0"/>
        <v>主辦單位：針傷科-骨傷組演講者：李科宏主任主持人：李科宏主任</v>
      </c>
      <c r="M32" s="73" t="s">
        <v>152</v>
      </c>
      <c r="N32" s="39" t="s">
        <v>153</v>
      </c>
      <c r="O32" s="4">
        <v>6</v>
      </c>
    </row>
    <row r="33" spans="1:125" s="79" customFormat="1" ht="15">
      <c r="A33" s="34">
        <v>43325</v>
      </c>
      <c r="B33" s="35">
        <v>0.4583333333333333</v>
      </c>
      <c r="C33" s="34">
        <v>43325</v>
      </c>
      <c r="D33" s="35">
        <f>B33+TIME(1,0,0)</f>
        <v>0.5</v>
      </c>
      <c r="E33" s="36">
        <f>WEEKDAY(A33)</f>
        <v>2</v>
      </c>
      <c r="F33" s="37" t="s">
        <v>34</v>
      </c>
      <c r="G33" s="37" t="s">
        <v>149</v>
      </c>
      <c r="H33" s="38" t="s">
        <v>65</v>
      </c>
      <c r="I33" s="123" t="s">
        <v>126</v>
      </c>
      <c r="J33" s="39" t="s">
        <v>69</v>
      </c>
      <c r="K33" s="39" t="s">
        <v>69</v>
      </c>
      <c r="L33" s="144" t="str">
        <f t="shared" si="0"/>
        <v>主辦單位：婦科演講者：高銘偵醫師主持人：高銘偵醫師</v>
      </c>
      <c r="M33" s="64" t="s">
        <v>184</v>
      </c>
      <c r="N33" s="39" t="s">
        <v>67</v>
      </c>
      <c r="O33" s="39">
        <v>5</v>
      </c>
      <c r="P33" s="89"/>
      <c r="Q33" s="89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</row>
    <row r="34" spans="1:125" s="79" customFormat="1" ht="15">
      <c r="A34" s="124">
        <v>43327</v>
      </c>
      <c r="B34" s="69">
        <v>0.3125</v>
      </c>
      <c r="C34" s="124">
        <v>43327</v>
      </c>
      <c r="D34" s="69">
        <f>B34+TIME(1,0,0)</f>
        <v>0.3541666666666667</v>
      </c>
      <c r="E34" s="78">
        <f aca="true" t="shared" si="2" ref="E34:E39">A34</f>
        <v>43327</v>
      </c>
      <c r="F34" s="70" t="s">
        <v>195</v>
      </c>
      <c r="G34" s="70" t="s">
        <v>196</v>
      </c>
      <c r="H34" s="71" t="s">
        <v>247</v>
      </c>
      <c r="I34" s="125" t="s">
        <v>289</v>
      </c>
      <c r="J34" s="39" t="s">
        <v>254</v>
      </c>
      <c r="K34" s="39" t="s">
        <v>248</v>
      </c>
      <c r="L34" s="144" t="str">
        <f t="shared" si="0"/>
        <v>主辦單位：部學術演講者：劉耕豪醫師主持人：李科宏醫師</v>
      </c>
      <c r="M34" s="77" t="s">
        <v>61</v>
      </c>
      <c r="N34" s="39" t="s">
        <v>250</v>
      </c>
      <c r="O34" s="39">
        <v>50</v>
      </c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</row>
    <row r="35" spans="1:15" s="79" customFormat="1" ht="15">
      <c r="A35" s="68">
        <v>43327</v>
      </c>
      <c r="B35" s="2">
        <v>0.375</v>
      </c>
      <c r="C35" s="68">
        <v>43327</v>
      </c>
      <c r="D35" s="69">
        <v>0.3888888888888889</v>
      </c>
      <c r="E35" s="78">
        <f t="shared" si="2"/>
        <v>43327</v>
      </c>
      <c r="F35" s="70" t="s">
        <v>148</v>
      </c>
      <c r="G35" s="70" t="s">
        <v>149</v>
      </c>
      <c r="H35" s="4" t="s">
        <v>138</v>
      </c>
      <c r="I35" s="76" t="s">
        <v>158</v>
      </c>
      <c r="J35" s="121" t="s">
        <v>118</v>
      </c>
      <c r="K35" s="121" t="s">
        <v>62</v>
      </c>
      <c r="L35" s="144" t="str">
        <f t="shared" si="0"/>
        <v>主辦單位：針傷科演講者：柯皓庭醫師主持人：蔡馥光醫師</v>
      </c>
      <c r="M35" s="77" t="s">
        <v>142</v>
      </c>
      <c r="N35" s="39" t="s">
        <v>159</v>
      </c>
      <c r="O35" s="39">
        <v>35</v>
      </c>
    </row>
    <row r="36" spans="1:125" s="112" customFormat="1" ht="12.75" customHeight="1">
      <c r="A36" s="68">
        <v>43327</v>
      </c>
      <c r="B36" s="2">
        <v>0.3888888888888889</v>
      </c>
      <c r="C36" s="68">
        <v>43327</v>
      </c>
      <c r="D36" s="69">
        <v>0.4027777777777778</v>
      </c>
      <c r="E36" s="78">
        <f t="shared" si="2"/>
        <v>43327</v>
      </c>
      <c r="F36" s="70" t="s">
        <v>148</v>
      </c>
      <c r="G36" s="70" t="s">
        <v>149</v>
      </c>
      <c r="H36" s="4" t="s">
        <v>138</v>
      </c>
      <c r="I36" s="5" t="s">
        <v>160</v>
      </c>
      <c r="J36" s="128" t="s">
        <v>167</v>
      </c>
      <c r="K36" s="121" t="s">
        <v>52</v>
      </c>
      <c r="L36" s="144" t="str">
        <f t="shared" si="0"/>
        <v>主辦單位：針傷科演講者：卓孟輝醫師主持人：楊宗憲醫師</v>
      </c>
      <c r="M36" s="93" t="s">
        <v>142</v>
      </c>
      <c r="N36" s="39" t="s">
        <v>159</v>
      </c>
      <c r="O36" s="39">
        <v>35</v>
      </c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</row>
    <row r="37" spans="1:125" s="112" customFormat="1" ht="12.75" customHeight="1">
      <c r="A37" s="68">
        <v>43327</v>
      </c>
      <c r="B37" s="2">
        <v>0.40277777777777773</v>
      </c>
      <c r="C37" s="68">
        <v>43327</v>
      </c>
      <c r="D37" s="69">
        <v>0.41666666666666663</v>
      </c>
      <c r="E37" s="78">
        <f t="shared" si="2"/>
        <v>43327</v>
      </c>
      <c r="F37" s="70" t="s">
        <v>148</v>
      </c>
      <c r="G37" s="70" t="s">
        <v>149</v>
      </c>
      <c r="H37" s="4" t="s">
        <v>138</v>
      </c>
      <c r="I37" s="5" t="s">
        <v>160</v>
      </c>
      <c r="J37" s="121" t="s">
        <v>119</v>
      </c>
      <c r="K37" s="121" t="s">
        <v>57</v>
      </c>
      <c r="L37" s="144" t="str">
        <f t="shared" si="0"/>
        <v>主辦單位：針傷科演講者：周孟儒醫師主持人：李科宏主任</v>
      </c>
      <c r="M37" s="93" t="s">
        <v>142</v>
      </c>
      <c r="N37" s="39" t="s">
        <v>159</v>
      </c>
      <c r="O37" s="39">
        <v>35</v>
      </c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</row>
    <row r="38" spans="1:125" s="112" customFormat="1" ht="12.75" customHeight="1">
      <c r="A38" s="68">
        <v>43327</v>
      </c>
      <c r="B38" s="2">
        <v>0.4166666666666667</v>
      </c>
      <c r="C38" s="68">
        <v>43327</v>
      </c>
      <c r="D38" s="69">
        <v>0.4583333333333333</v>
      </c>
      <c r="E38" s="78">
        <f t="shared" si="2"/>
        <v>43327</v>
      </c>
      <c r="F38" s="70" t="s">
        <v>148</v>
      </c>
      <c r="G38" s="70" t="s">
        <v>149</v>
      </c>
      <c r="H38" s="116" t="s">
        <v>303</v>
      </c>
      <c r="I38" s="93" t="s">
        <v>306</v>
      </c>
      <c r="J38" s="39" t="s">
        <v>168</v>
      </c>
      <c r="K38" s="39" t="s">
        <v>168</v>
      </c>
      <c r="L38" s="144" t="str">
        <f t="shared" si="0"/>
        <v>主辦單位：中醫病房演講者：楊宗憲醫師主持人：楊宗憲醫師</v>
      </c>
      <c r="M38" s="88" t="s">
        <v>156</v>
      </c>
      <c r="N38" s="70" t="s">
        <v>157</v>
      </c>
      <c r="O38" s="4">
        <v>15</v>
      </c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</row>
    <row r="39" spans="1:125" s="89" customFormat="1" ht="12.75" customHeight="1">
      <c r="A39" s="68">
        <v>43328</v>
      </c>
      <c r="B39" s="2">
        <v>0.3541666666666667</v>
      </c>
      <c r="C39" s="68">
        <v>43328</v>
      </c>
      <c r="D39" s="69">
        <v>0.3958333333333333</v>
      </c>
      <c r="E39" s="78">
        <f t="shared" si="2"/>
        <v>43328</v>
      </c>
      <c r="F39" s="70" t="s">
        <v>148</v>
      </c>
      <c r="G39" s="70" t="s">
        <v>149</v>
      </c>
      <c r="H39" s="116" t="s">
        <v>303</v>
      </c>
      <c r="I39" s="4" t="s">
        <v>169</v>
      </c>
      <c r="J39" s="39" t="s">
        <v>170</v>
      </c>
      <c r="K39" s="39" t="s">
        <v>164</v>
      </c>
      <c r="L39" s="144" t="str">
        <f t="shared" si="0"/>
        <v>主辦單位：中醫病房演講者：陳禹瑾醫師主持人：楊建中醫師</v>
      </c>
      <c r="M39" s="88" t="s">
        <v>156</v>
      </c>
      <c r="N39" s="70" t="s">
        <v>157</v>
      </c>
      <c r="O39" s="4">
        <v>7</v>
      </c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</row>
    <row r="40" spans="1:15" s="89" customFormat="1" ht="12.75" customHeight="1">
      <c r="A40" s="126">
        <v>43328</v>
      </c>
      <c r="B40" s="69">
        <v>0.5208333333333334</v>
      </c>
      <c r="C40" s="126">
        <v>43328</v>
      </c>
      <c r="D40" s="69">
        <v>0.5625</v>
      </c>
      <c r="E40" s="78" t="s">
        <v>255</v>
      </c>
      <c r="F40" s="81" t="s">
        <v>34</v>
      </c>
      <c r="G40" s="81" t="s">
        <v>35</v>
      </c>
      <c r="H40" s="81" t="s">
        <v>36</v>
      </c>
      <c r="I40" s="83" t="s">
        <v>256</v>
      </c>
      <c r="J40" s="129" t="s">
        <v>257</v>
      </c>
      <c r="K40" s="82" t="s">
        <v>258</v>
      </c>
      <c r="L40" s="144" t="str">
        <f t="shared" si="0"/>
        <v>主辦單位：部學術演講者：邱秀麗組長主持人：陳俊良部長</v>
      </c>
      <c r="M40" s="130" t="s">
        <v>259</v>
      </c>
      <c r="N40" s="84" t="s">
        <v>260</v>
      </c>
      <c r="O40" s="39">
        <v>30</v>
      </c>
    </row>
    <row r="41" spans="1:125" s="112" customFormat="1" ht="12.75" customHeight="1">
      <c r="A41" s="124">
        <v>43329</v>
      </c>
      <c r="B41" s="69">
        <v>0.3125</v>
      </c>
      <c r="C41" s="124">
        <v>43329</v>
      </c>
      <c r="D41" s="69">
        <v>0.375</v>
      </c>
      <c r="E41" s="78">
        <v>43119</v>
      </c>
      <c r="F41" s="70" t="s">
        <v>261</v>
      </c>
      <c r="G41" s="70" t="s">
        <v>262</v>
      </c>
      <c r="H41" s="71" t="s">
        <v>263</v>
      </c>
      <c r="I41" s="131" t="s">
        <v>264</v>
      </c>
      <c r="J41" s="39" t="s">
        <v>265</v>
      </c>
      <c r="K41" s="39" t="s">
        <v>266</v>
      </c>
      <c r="L41" s="144" t="str">
        <f t="shared" si="0"/>
        <v>主辦單位：部學術演講者：郭曜豪教授主持人：楊賢鴻主任</v>
      </c>
      <c r="M41" s="130" t="s">
        <v>259</v>
      </c>
      <c r="N41" s="84" t="s">
        <v>260</v>
      </c>
      <c r="O41" s="39">
        <v>50</v>
      </c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</row>
    <row r="42" spans="1:15" s="89" customFormat="1" ht="12.75" customHeight="1">
      <c r="A42" s="86">
        <v>43329</v>
      </c>
      <c r="B42" s="80">
        <v>0.375</v>
      </c>
      <c r="C42" s="86">
        <v>43329</v>
      </c>
      <c r="D42" s="69">
        <v>0.4583333333333333</v>
      </c>
      <c r="E42" s="78">
        <f>A42</f>
        <v>43329</v>
      </c>
      <c r="F42" s="81" t="s">
        <v>195</v>
      </c>
      <c r="G42" s="81" t="s">
        <v>196</v>
      </c>
      <c r="H42" s="71" t="s">
        <v>197</v>
      </c>
      <c r="I42" s="83" t="s">
        <v>201</v>
      </c>
      <c r="J42" s="39" t="s">
        <v>217</v>
      </c>
      <c r="K42" s="39" t="s">
        <v>218</v>
      </c>
      <c r="L42" s="144" t="str">
        <f t="shared" si="0"/>
        <v>主辦單位：內兒科演講者：廖于寧/陳奕廷/張圖云//畢宇蕎 醫師主持人：高定一醫師</v>
      </c>
      <c r="M42" s="85" t="s">
        <v>204</v>
      </c>
      <c r="N42" s="84" t="s">
        <v>205</v>
      </c>
      <c r="O42" s="82">
        <f>IF(N42="R",5,IF(N42="V+R",10,IF(N42="V+R+I",30,IF(N42="R+I",25,IF(N42="I",20)))))</f>
        <v>30</v>
      </c>
    </row>
    <row r="43" spans="1:125" s="112" customFormat="1" ht="12.75" customHeight="1">
      <c r="A43" s="68">
        <v>43329</v>
      </c>
      <c r="B43" s="2">
        <v>0.5625</v>
      </c>
      <c r="C43" s="68">
        <v>43329</v>
      </c>
      <c r="D43" s="69">
        <v>0.6041666666666666</v>
      </c>
      <c r="E43" s="78">
        <f>A43</f>
        <v>43329</v>
      </c>
      <c r="F43" s="70" t="s">
        <v>148</v>
      </c>
      <c r="G43" s="70" t="s">
        <v>149</v>
      </c>
      <c r="H43" s="71" t="s">
        <v>150</v>
      </c>
      <c r="I43" s="69" t="s">
        <v>151</v>
      </c>
      <c r="J43" s="39" t="s">
        <v>141</v>
      </c>
      <c r="K43" s="39" t="s">
        <v>141</v>
      </c>
      <c r="L43" s="144" t="str">
        <f t="shared" si="0"/>
        <v>主辦單位：針傷科-骨傷組演講者：李科宏主任主持人：李科宏主任</v>
      </c>
      <c r="M43" s="4" t="s">
        <v>152</v>
      </c>
      <c r="N43" s="39" t="s">
        <v>153</v>
      </c>
      <c r="O43" s="4">
        <v>6</v>
      </c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</row>
    <row r="44" spans="1:125" s="89" customFormat="1" ht="12.75" customHeight="1">
      <c r="A44" s="68">
        <v>43332</v>
      </c>
      <c r="B44" s="2">
        <v>0.3333333333333333</v>
      </c>
      <c r="C44" s="68">
        <v>43332</v>
      </c>
      <c r="D44" s="69">
        <v>0.375</v>
      </c>
      <c r="E44" s="78">
        <f>A44</f>
        <v>43332</v>
      </c>
      <c r="F44" s="70" t="s">
        <v>148</v>
      </c>
      <c r="G44" s="70" t="s">
        <v>149</v>
      </c>
      <c r="H44" s="116" t="s">
        <v>311</v>
      </c>
      <c r="I44" s="4" t="s">
        <v>307</v>
      </c>
      <c r="J44" s="39" t="s">
        <v>171</v>
      </c>
      <c r="K44" s="39" t="s">
        <v>172</v>
      </c>
      <c r="L44" s="144" t="str">
        <f t="shared" si="0"/>
        <v>主辦單位：中醫病房-針傷科演講者：賴櫞心醫師主持人：葉柏巖醫師</v>
      </c>
      <c r="M44" s="88" t="s">
        <v>156</v>
      </c>
      <c r="N44" s="70" t="s">
        <v>157</v>
      </c>
      <c r="O44" s="4">
        <v>5</v>
      </c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</row>
    <row r="45" spans="1:125" s="112" customFormat="1" ht="12.75" customHeight="1">
      <c r="A45" s="124">
        <v>43332</v>
      </c>
      <c r="B45" s="69">
        <v>0.5208333333333334</v>
      </c>
      <c r="C45" s="124">
        <v>43332</v>
      </c>
      <c r="D45" s="69">
        <v>0.5625</v>
      </c>
      <c r="E45" s="78">
        <v>43115</v>
      </c>
      <c r="F45" s="70" t="s">
        <v>261</v>
      </c>
      <c r="G45" s="70" t="s">
        <v>262</v>
      </c>
      <c r="H45" s="71" t="s">
        <v>263</v>
      </c>
      <c r="I45" s="131" t="s">
        <v>274</v>
      </c>
      <c r="J45" s="39" t="s">
        <v>275</v>
      </c>
      <c r="K45" s="39" t="s">
        <v>276</v>
      </c>
      <c r="L45" s="144" t="str">
        <f t="shared" si="0"/>
        <v>主辦單位：部學術演講者：游振詮醫師主持人：陳俊良部長</v>
      </c>
      <c r="M45" s="130" t="s">
        <v>277</v>
      </c>
      <c r="N45" s="39" t="s">
        <v>278</v>
      </c>
      <c r="O45" s="39">
        <v>50</v>
      </c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</row>
    <row r="46" spans="1:125" s="112" customFormat="1" ht="12.75" customHeight="1">
      <c r="A46" s="68">
        <v>43334</v>
      </c>
      <c r="B46" s="2">
        <v>0.375</v>
      </c>
      <c r="C46" s="68">
        <v>43334</v>
      </c>
      <c r="D46" s="69">
        <v>0.3888888888888889</v>
      </c>
      <c r="E46" s="78">
        <f>A46</f>
        <v>43334</v>
      </c>
      <c r="F46" s="70" t="s">
        <v>148</v>
      </c>
      <c r="G46" s="70" t="s">
        <v>149</v>
      </c>
      <c r="H46" s="4" t="s">
        <v>138</v>
      </c>
      <c r="I46" s="5" t="s">
        <v>158</v>
      </c>
      <c r="J46" s="121" t="s">
        <v>120</v>
      </c>
      <c r="K46" s="121" t="s">
        <v>56</v>
      </c>
      <c r="L46" s="144" t="str">
        <f t="shared" si="0"/>
        <v>主辦單位：針傷科演講者：洪宇亮醫師主持人：黃新家醫師</v>
      </c>
      <c r="M46" s="93" t="s">
        <v>142</v>
      </c>
      <c r="N46" s="39" t="s">
        <v>159</v>
      </c>
      <c r="O46" s="39">
        <v>35</v>
      </c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</row>
    <row r="47" spans="1:125" s="112" customFormat="1" ht="15">
      <c r="A47" s="34">
        <v>43334</v>
      </c>
      <c r="B47" s="35">
        <v>0.375</v>
      </c>
      <c r="C47" s="34">
        <v>43334</v>
      </c>
      <c r="D47" s="35">
        <f>B47+TIME(1,0,0)</f>
        <v>0.4166666666666667</v>
      </c>
      <c r="E47" s="36">
        <f>WEEKDAY(A47)</f>
        <v>4</v>
      </c>
      <c r="F47" s="37" t="s">
        <v>34</v>
      </c>
      <c r="G47" s="37" t="s">
        <v>35</v>
      </c>
      <c r="H47" s="38" t="s">
        <v>65</v>
      </c>
      <c r="I47" s="39" t="s">
        <v>185</v>
      </c>
      <c r="J47" s="39" t="s">
        <v>74</v>
      </c>
      <c r="K47" s="39" t="s">
        <v>74</v>
      </c>
      <c r="L47" s="144" t="str">
        <f t="shared" si="0"/>
        <v>主辦單位：婦科演講者：陳曉暐醫師主持人：陳曉暐醫師</v>
      </c>
      <c r="M47" s="39" t="s">
        <v>186</v>
      </c>
      <c r="N47" s="39" t="s">
        <v>67</v>
      </c>
      <c r="O47" s="39">
        <v>5</v>
      </c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</row>
    <row r="48" spans="1:125" s="112" customFormat="1" ht="12.75" customHeight="1">
      <c r="A48" s="68">
        <v>43334</v>
      </c>
      <c r="B48" s="2">
        <v>0.3888888888888889</v>
      </c>
      <c r="C48" s="68">
        <v>43334</v>
      </c>
      <c r="D48" s="69">
        <v>0.4027777777777778</v>
      </c>
      <c r="E48" s="78">
        <f>A48</f>
        <v>43334</v>
      </c>
      <c r="F48" s="70" t="s">
        <v>148</v>
      </c>
      <c r="G48" s="70" t="s">
        <v>149</v>
      </c>
      <c r="H48" s="4" t="s">
        <v>138</v>
      </c>
      <c r="I48" s="5" t="s">
        <v>160</v>
      </c>
      <c r="J48" s="121" t="s">
        <v>121</v>
      </c>
      <c r="K48" s="121" t="s">
        <v>56</v>
      </c>
      <c r="L48" s="144" t="str">
        <f t="shared" si="0"/>
        <v>主辦單位：針傷科演講者：侯瑋恩醫師主持人：黃新家醫師</v>
      </c>
      <c r="M48" s="93" t="s">
        <v>142</v>
      </c>
      <c r="N48" s="39" t="s">
        <v>159</v>
      </c>
      <c r="O48" s="39">
        <v>35</v>
      </c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</row>
    <row r="49" spans="1:125" s="112" customFormat="1" ht="12.75" customHeight="1">
      <c r="A49" s="68">
        <v>43334</v>
      </c>
      <c r="B49" s="2">
        <v>0.4166666666666667</v>
      </c>
      <c r="C49" s="68">
        <v>43334</v>
      </c>
      <c r="D49" s="69">
        <v>0.4305555555555556</v>
      </c>
      <c r="E49" s="78">
        <f>A49</f>
        <v>43334</v>
      </c>
      <c r="F49" s="70" t="s">
        <v>148</v>
      </c>
      <c r="G49" s="70" t="s">
        <v>149</v>
      </c>
      <c r="H49" s="4" t="s">
        <v>138</v>
      </c>
      <c r="I49" s="5" t="s">
        <v>160</v>
      </c>
      <c r="J49" s="128" t="s">
        <v>173</v>
      </c>
      <c r="K49" s="121" t="s">
        <v>56</v>
      </c>
      <c r="L49" s="144" t="str">
        <f t="shared" si="0"/>
        <v>主辦單位：針傷科演講者：郭純伶醫師主持人：黃新家醫師</v>
      </c>
      <c r="M49" s="93" t="s">
        <v>142</v>
      </c>
      <c r="N49" s="39" t="s">
        <v>159</v>
      </c>
      <c r="O49" s="39">
        <v>36</v>
      </c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</row>
    <row r="50" spans="1:125" s="89" customFormat="1" ht="12.75" customHeight="1">
      <c r="A50" s="34">
        <v>43334</v>
      </c>
      <c r="B50" s="35">
        <v>0.4166666666666667</v>
      </c>
      <c r="C50" s="34">
        <v>43334</v>
      </c>
      <c r="D50" s="35">
        <f>B50+TIME(1,30,0)</f>
        <v>0.4791666666666667</v>
      </c>
      <c r="E50" s="36">
        <f>WEEKDAY(A50)</f>
        <v>4</v>
      </c>
      <c r="F50" s="37" t="s">
        <v>34</v>
      </c>
      <c r="G50" s="37" t="s">
        <v>35</v>
      </c>
      <c r="H50" s="38" t="s">
        <v>65</v>
      </c>
      <c r="I50" s="39" t="s">
        <v>72</v>
      </c>
      <c r="J50" s="39" t="s">
        <v>187</v>
      </c>
      <c r="K50" s="39" t="s">
        <v>188</v>
      </c>
      <c r="L50" s="144" t="str">
        <f t="shared" si="0"/>
        <v>主辦單位：婦科演講者：廖翊宏醫師/游汶霖醫師/呂怡瑾醫師主持人：林玫君醫師</v>
      </c>
      <c r="M50" s="39" t="s">
        <v>186</v>
      </c>
      <c r="N50" s="39" t="s">
        <v>51</v>
      </c>
      <c r="O50" s="40">
        <v>20</v>
      </c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</row>
    <row r="51" spans="1:125" s="89" customFormat="1" ht="12.75" customHeight="1">
      <c r="A51" s="68">
        <v>43334</v>
      </c>
      <c r="B51" s="2">
        <v>0.4375</v>
      </c>
      <c r="C51" s="68">
        <v>43334</v>
      </c>
      <c r="D51" s="69">
        <v>0.4791666666666667</v>
      </c>
      <c r="E51" s="78">
        <f>A51</f>
        <v>43334</v>
      </c>
      <c r="F51" s="70" t="s">
        <v>148</v>
      </c>
      <c r="G51" s="70" t="s">
        <v>149</v>
      </c>
      <c r="H51" s="116" t="s">
        <v>303</v>
      </c>
      <c r="I51" s="93" t="s">
        <v>306</v>
      </c>
      <c r="J51" s="39" t="s">
        <v>164</v>
      </c>
      <c r="K51" s="39" t="s">
        <v>164</v>
      </c>
      <c r="L51" s="144" t="str">
        <f t="shared" si="0"/>
        <v>主辦單位：中醫病房演講者：楊建中醫師主持人：楊建中醫師</v>
      </c>
      <c r="M51" s="88" t="s">
        <v>156</v>
      </c>
      <c r="N51" s="70" t="s">
        <v>157</v>
      </c>
      <c r="O51" s="4">
        <v>15</v>
      </c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</row>
    <row r="52" spans="1:125" s="132" customFormat="1" ht="12.75" customHeight="1">
      <c r="A52" s="34">
        <v>43334</v>
      </c>
      <c r="B52" s="35">
        <v>0.4791666666666667</v>
      </c>
      <c r="C52" s="34">
        <v>43334</v>
      </c>
      <c r="D52" s="35">
        <f>B52+TIME(1,0,0)</f>
        <v>0.5208333333333334</v>
      </c>
      <c r="E52" s="36">
        <f>WEEKDAY(A52)</f>
        <v>4</v>
      </c>
      <c r="F52" s="37" t="s">
        <v>34</v>
      </c>
      <c r="G52" s="37" t="s">
        <v>35</v>
      </c>
      <c r="H52" s="38" t="s">
        <v>65</v>
      </c>
      <c r="I52" s="39" t="s">
        <v>189</v>
      </c>
      <c r="J52" s="39" t="s">
        <v>188</v>
      </c>
      <c r="K52" s="39" t="s">
        <v>188</v>
      </c>
      <c r="L52" s="144" t="str">
        <f t="shared" si="0"/>
        <v>主辦單位：婦科演講者：林玫君醫師主持人：林玫君醫師</v>
      </c>
      <c r="M52" s="39" t="s">
        <v>186</v>
      </c>
      <c r="N52" s="39" t="s">
        <v>67</v>
      </c>
      <c r="O52" s="39">
        <v>10</v>
      </c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</row>
    <row r="53" spans="1:15" s="89" customFormat="1" ht="12.75" customHeight="1">
      <c r="A53" s="113">
        <v>43335</v>
      </c>
      <c r="B53" s="114">
        <v>0.4583333333333333</v>
      </c>
      <c r="C53" s="113">
        <v>43335</v>
      </c>
      <c r="D53" s="114">
        <v>0.5</v>
      </c>
      <c r="E53" s="115" t="s">
        <v>53</v>
      </c>
      <c r="F53" s="115" t="s">
        <v>34</v>
      </c>
      <c r="G53" s="115" t="s">
        <v>35</v>
      </c>
      <c r="H53" s="116" t="s">
        <v>303</v>
      </c>
      <c r="I53" s="115" t="s">
        <v>58</v>
      </c>
      <c r="J53" s="115" t="s">
        <v>133</v>
      </c>
      <c r="K53" s="115" t="s">
        <v>133</v>
      </c>
      <c r="L53" s="144" t="str">
        <f t="shared" si="0"/>
        <v>主辦單位：中醫病房演講者：楊晉瑋醫師主持人：楊晉瑋醫師</v>
      </c>
      <c r="M53" s="115" t="s">
        <v>54</v>
      </c>
      <c r="N53" s="70" t="s">
        <v>157</v>
      </c>
      <c r="O53" s="115">
        <v>5</v>
      </c>
    </row>
    <row r="54" spans="1:15" s="89" customFormat="1" ht="12.75" customHeight="1">
      <c r="A54" s="124">
        <v>43335</v>
      </c>
      <c r="B54" s="69">
        <v>0.5</v>
      </c>
      <c r="C54" s="124">
        <v>43335</v>
      </c>
      <c r="D54" s="69">
        <v>0.5416666666666666</v>
      </c>
      <c r="E54" s="78">
        <v>43125</v>
      </c>
      <c r="F54" s="70" t="s">
        <v>261</v>
      </c>
      <c r="G54" s="70" t="s">
        <v>262</v>
      </c>
      <c r="H54" s="71" t="s">
        <v>263</v>
      </c>
      <c r="I54" s="131" t="s">
        <v>279</v>
      </c>
      <c r="J54" s="39" t="s">
        <v>280</v>
      </c>
      <c r="K54" s="39" t="s">
        <v>281</v>
      </c>
      <c r="L54" s="144" t="str">
        <f t="shared" si="0"/>
        <v>主辦單位：部學術演講者：病房住院醫師主持人：許珮毓副主任</v>
      </c>
      <c r="M54" s="130" t="s">
        <v>282</v>
      </c>
      <c r="N54" s="39" t="s">
        <v>112</v>
      </c>
      <c r="O54" s="39">
        <v>50</v>
      </c>
    </row>
    <row r="55" spans="1:15" s="89" customFormat="1" ht="12.75" customHeight="1">
      <c r="A55" s="86">
        <v>43335</v>
      </c>
      <c r="B55" s="80">
        <v>0.6458333333333334</v>
      </c>
      <c r="C55" s="86">
        <v>43335</v>
      </c>
      <c r="D55" s="69">
        <f>B55+TIME(1,0,0)</f>
        <v>0.6875</v>
      </c>
      <c r="E55" s="78">
        <f>A55</f>
        <v>43335</v>
      </c>
      <c r="F55" s="81" t="s">
        <v>195</v>
      </c>
      <c r="G55" s="81" t="s">
        <v>196</v>
      </c>
      <c r="H55" s="116" t="s">
        <v>312</v>
      </c>
      <c r="I55" s="83" t="s">
        <v>308</v>
      </c>
      <c r="J55" s="39" t="s">
        <v>219</v>
      </c>
      <c r="K55" s="82" t="str">
        <f>J55</f>
        <v>許珮毓醫師</v>
      </c>
      <c r="L55" s="144" t="str">
        <f t="shared" si="0"/>
        <v>主辦單位：中醫病房-內科演講者：許珮毓醫師主持人：許珮毓醫師</v>
      </c>
      <c r="M55" s="85" t="s">
        <v>207</v>
      </c>
      <c r="N55" s="70" t="s">
        <v>157</v>
      </c>
      <c r="O55" s="82">
        <v>5</v>
      </c>
    </row>
    <row r="56" spans="1:15" s="89" customFormat="1" ht="12.75" customHeight="1">
      <c r="A56" s="124">
        <v>43336</v>
      </c>
      <c r="B56" s="69">
        <v>0.3125</v>
      </c>
      <c r="C56" s="124">
        <v>43336</v>
      </c>
      <c r="D56" s="69">
        <v>0.375</v>
      </c>
      <c r="E56" s="78">
        <v>43119</v>
      </c>
      <c r="F56" s="70" t="s">
        <v>261</v>
      </c>
      <c r="G56" s="70" t="s">
        <v>262</v>
      </c>
      <c r="H56" s="71" t="s">
        <v>263</v>
      </c>
      <c r="I56" s="131" t="s">
        <v>267</v>
      </c>
      <c r="J56" s="39" t="s">
        <v>268</v>
      </c>
      <c r="K56" s="39" t="s">
        <v>266</v>
      </c>
      <c r="L56" s="144" t="str">
        <f t="shared" si="0"/>
        <v>主辦單位：部學術演講者：沈郁強教授主持人：楊賢鴻主任</v>
      </c>
      <c r="M56" s="130" t="s">
        <v>259</v>
      </c>
      <c r="N56" s="84" t="s">
        <v>260</v>
      </c>
      <c r="O56" s="39">
        <v>50</v>
      </c>
    </row>
    <row r="57" spans="1:125" s="112" customFormat="1" ht="12.75" customHeight="1">
      <c r="A57" s="86">
        <v>43336</v>
      </c>
      <c r="B57" s="80">
        <v>0.375</v>
      </c>
      <c r="C57" s="86">
        <v>43336</v>
      </c>
      <c r="D57" s="69">
        <v>0.4583333333333333</v>
      </c>
      <c r="E57" s="78">
        <f>A57</f>
        <v>43336</v>
      </c>
      <c r="F57" s="81" t="s">
        <v>195</v>
      </c>
      <c r="G57" s="81" t="s">
        <v>196</v>
      </c>
      <c r="H57" s="71" t="s">
        <v>197</v>
      </c>
      <c r="I57" s="83" t="s">
        <v>220</v>
      </c>
      <c r="J57" s="39" t="s">
        <v>221</v>
      </c>
      <c r="K57" s="39" t="s">
        <v>168</v>
      </c>
      <c r="L57" s="144" t="str">
        <f t="shared" si="0"/>
        <v>主辦單位：內兒科演講者：黃子玶醫師//李冠毅,李致廷,鄧芷若,艾福梃,陳冠榜,柯婉婷醫師主持人：楊宗憲醫師</v>
      </c>
      <c r="M57" s="85" t="s">
        <v>204</v>
      </c>
      <c r="N57" s="84" t="s">
        <v>205</v>
      </c>
      <c r="O57" s="82">
        <f>IF(N57="R",5,IF(N57="V+R",10,IF(N57="V+R+I",30,IF(N57="R+I",25,IF(N57="I",20)))))</f>
        <v>30</v>
      </c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</row>
    <row r="58" spans="1:15" s="133" customFormat="1" ht="12.75" customHeight="1">
      <c r="A58" s="86">
        <v>43336</v>
      </c>
      <c r="B58" s="69">
        <v>0.4583333333333333</v>
      </c>
      <c r="C58" s="86">
        <v>43336</v>
      </c>
      <c r="D58" s="69">
        <f>B58+TIME(0,30,0)</f>
        <v>0.47916666666666663</v>
      </c>
      <c r="E58" s="78">
        <f>A58</f>
        <v>43336</v>
      </c>
      <c r="F58" s="81" t="s">
        <v>15</v>
      </c>
      <c r="G58" s="81" t="s">
        <v>16</v>
      </c>
      <c r="H58" s="71" t="s">
        <v>130</v>
      </c>
      <c r="I58" s="83" t="s">
        <v>290</v>
      </c>
      <c r="J58" s="82" t="s">
        <v>291</v>
      </c>
      <c r="K58" s="82" t="str">
        <f>J58</f>
        <v>陳玟醫師</v>
      </c>
      <c r="L58" s="144" t="str">
        <f t="shared" si="0"/>
        <v>主辦單位：內兒科演講者：陳玟醫師主持人：陳玟醫師</v>
      </c>
      <c r="M58" s="85" t="s">
        <v>292</v>
      </c>
      <c r="N58" s="84" t="s">
        <v>293</v>
      </c>
      <c r="O58" s="82">
        <f>IF(N58="R",5,IF(N58="V+R",10,IF(N58="V+R+I",30,IF(N58="R+I",25,IF(N58="I",20)))))</f>
        <v>20</v>
      </c>
    </row>
    <row r="59" spans="1:15" s="89" customFormat="1" ht="12.75" customHeight="1">
      <c r="A59" s="124">
        <v>43336</v>
      </c>
      <c r="B59" s="69">
        <v>0.5</v>
      </c>
      <c r="C59" s="124">
        <v>43336</v>
      </c>
      <c r="D59" s="69">
        <v>0.5416666666666666</v>
      </c>
      <c r="E59" s="78">
        <v>43116</v>
      </c>
      <c r="F59" s="70" t="s">
        <v>261</v>
      </c>
      <c r="G59" s="70" t="s">
        <v>262</v>
      </c>
      <c r="H59" s="71" t="s">
        <v>263</v>
      </c>
      <c r="I59" s="131" t="s">
        <v>283</v>
      </c>
      <c r="J59" s="39" t="s">
        <v>284</v>
      </c>
      <c r="K59" s="39" t="s">
        <v>285</v>
      </c>
      <c r="L59" s="144" t="str">
        <f t="shared" si="0"/>
        <v>主辦單位：部學術演講者：宋柏毅醫師主持人：楊晉瑋醫師/邱名榕藥師</v>
      </c>
      <c r="M59" s="130" t="s">
        <v>286</v>
      </c>
      <c r="N59" s="39" t="s">
        <v>287</v>
      </c>
      <c r="O59" s="39">
        <v>50</v>
      </c>
    </row>
    <row r="60" spans="1:125" s="89" customFormat="1" ht="12.75" customHeight="1">
      <c r="A60" s="68">
        <v>43336</v>
      </c>
      <c r="B60" s="2">
        <v>0.5625</v>
      </c>
      <c r="C60" s="68">
        <v>43336</v>
      </c>
      <c r="D60" s="69">
        <v>0.6041666666666666</v>
      </c>
      <c r="E60" s="78">
        <f>A60</f>
        <v>43336</v>
      </c>
      <c r="F60" s="70" t="s">
        <v>148</v>
      </c>
      <c r="G60" s="70" t="s">
        <v>149</v>
      </c>
      <c r="H60" s="71" t="s">
        <v>150</v>
      </c>
      <c r="I60" s="69" t="s">
        <v>151</v>
      </c>
      <c r="J60" s="39" t="s">
        <v>141</v>
      </c>
      <c r="K60" s="39" t="s">
        <v>141</v>
      </c>
      <c r="L60" s="144" t="str">
        <f t="shared" si="0"/>
        <v>主辦單位：針傷科-骨傷組演講者：李科宏主任主持人：李科宏主任</v>
      </c>
      <c r="M60" s="4" t="s">
        <v>152</v>
      </c>
      <c r="N60" s="39" t="s">
        <v>153</v>
      </c>
      <c r="O60" s="4">
        <v>6</v>
      </c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</row>
    <row r="61" spans="1:15" s="89" customFormat="1" ht="12.75" customHeight="1">
      <c r="A61" s="34">
        <v>43339</v>
      </c>
      <c r="B61" s="87">
        <v>0.4166666666666667</v>
      </c>
      <c r="C61" s="34">
        <v>43339</v>
      </c>
      <c r="D61" s="35">
        <v>0.4583333333333333</v>
      </c>
      <c r="E61" s="36">
        <f>A61</f>
        <v>43339</v>
      </c>
      <c r="F61" s="37" t="s">
        <v>148</v>
      </c>
      <c r="G61" s="37" t="s">
        <v>149</v>
      </c>
      <c r="H61" s="38" t="s">
        <v>222</v>
      </c>
      <c r="I61" s="35" t="s">
        <v>223</v>
      </c>
      <c r="J61" s="39" t="s">
        <v>224</v>
      </c>
      <c r="K61" s="84" t="str">
        <f>J61</f>
        <v>陳曉平醫師</v>
      </c>
      <c r="L61" s="144" t="str">
        <f t="shared" si="0"/>
        <v>主辦單位：內兒科演講者：陳曉平醫師主持人：陳曉平醫師</v>
      </c>
      <c r="M61" s="88" t="s">
        <v>225</v>
      </c>
      <c r="N61" s="70" t="s">
        <v>226</v>
      </c>
      <c r="O61" s="40">
        <v>4</v>
      </c>
    </row>
    <row r="62" spans="1:15" s="89" customFormat="1" ht="12.75" customHeight="1">
      <c r="A62" s="124">
        <v>43341</v>
      </c>
      <c r="B62" s="69">
        <v>0.3125</v>
      </c>
      <c r="C62" s="124">
        <v>43341</v>
      </c>
      <c r="D62" s="69">
        <v>0.3541666666666667</v>
      </c>
      <c r="E62" s="78">
        <v>43110</v>
      </c>
      <c r="F62" s="70" t="s">
        <v>261</v>
      </c>
      <c r="G62" s="70" t="s">
        <v>262</v>
      </c>
      <c r="H62" s="71" t="s">
        <v>269</v>
      </c>
      <c r="I62" s="83" t="s">
        <v>270</v>
      </c>
      <c r="J62" s="39" t="s">
        <v>271</v>
      </c>
      <c r="K62" s="39" t="s">
        <v>271</v>
      </c>
      <c r="L62" s="144" t="str">
        <f t="shared" si="0"/>
        <v>主辦單位：部學術演講者：陳玉昇醫師主持人：陳玉昇醫師</v>
      </c>
      <c r="M62" s="93" t="s">
        <v>272</v>
      </c>
      <c r="N62" s="39" t="s">
        <v>273</v>
      </c>
      <c r="O62" s="39">
        <v>50</v>
      </c>
    </row>
    <row r="63" spans="1:125" s="89" customFormat="1" ht="12.75" customHeight="1">
      <c r="A63" s="68">
        <v>43341</v>
      </c>
      <c r="B63" s="2">
        <v>0.375</v>
      </c>
      <c r="C63" s="68">
        <v>43341</v>
      </c>
      <c r="D63" s="69">
        <v>0.3888888888888889</v>
      </c>
      <c r="E63" s="78">
        <f>A63</f>
        <v>43341</v>
      </c>
      <c r="F63" s="70" t="s">
        <v>148</v>
      </c>
      <c r="G63" s="70" t="s">
        <v>149</v>
      </c>
      <c r="H63" s="4" t="s">
        <v>138</v>
      </c>
      <c r="I63" s="5" t="s">
        <v>158</v>
      </c>
      <c r="J63" s="121" t="s">
        <v>122</v>
      </c>
      <c r="K63" s="121" t="s">
        <v>63</v>
      </c>
      <c r="L63" s="144" t="str">
        <f t="shared" si="0"/>
        <v>主辦單位：針傷科演講者：王孟君醫師主持人：劉耕豪醫師</v>
      </c>
      <c r="M63" s="4" t="s">
        <v>174</v>
      </c>
      <c r="N63" s="39" t="s">
        <v>159</v>
      </c>
      <c r="O63" s="39">
        <v>35</v>
      </c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</row>
    <row r="64" spans="1:125" s="89" customFormat="1" ht="12.75" customHeight="1">
      <c r="A64" s="34">
        <v>43341</v>
      </c>
      <c r="B64" s="35">
        <v>0.375</v>
      </c>
      <c r="C64" s="34">
        <v>43341</v>
      </c>
      <c r="D64" s="35">
        <f>B64+TIME(1,0,0)</f>
        <v>0.4166666666666667</v>
      </c>
      <c r="E64" s="36">
        <f>WEEKDAY(A64)</f>
        <v>4</v>
      </c>
      <c r="F64" s="37" t="s">
        <v>34</v>
      </c>
      <c r="G64" s="37" t="s">
        <v>149</v>
      </c>
      <c r="H64" s="38" t="s">
        <v>65</v>
      </c>
      <c r="I64" s="39" t="s">
        <v>190</v>
      </c>
      <c r="J64" s="39" t="s">
        <v>66</v>
      </c>
      <c r="K64" s="39" t="s">
        <v>66</v>
      </c>
      <c r="L64" s="144" t="str">
        <f t="shared" si="0"/>
        <v>主辦單位：婦科演講者：郭順利醫師主持人：郭順利醫師</v>
      </c>
      <c r="M64" s="39" t="s">
        <v>186</v>
      </c>
      <c r="N64" s="39" t="s">
        <v>67</v>
      </c>
      <c r="O64" s="39">
        <v>5</v>
      </c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</row>
    <row r="65" spans="1:125" s="89" customFormat="1" ht="12.75" customHeight="1">
      <c r="A65" s="68">
        <v>43341</v>
      </c>
      <c r="B65" s="2">
        <v>0.3888888888888889</v>
      </c>
      <c r="C65" s="68">
        <v>43341</v>
      </c>
      <c r="D65" s="69">
        <v>0.4027777777777778</v>
      </c>
      <c r="E65" s="78">
        <f>A65</f>
        <v>43341</v>
      </c>
      <c r="F65" s="70" t="s">
        <v>148</v>
      </c>
      <c r="G65" s="70" t="s">
        <v>149</v>
      </c>
      <c r="H65" s="4" t="s">
        <v>138</v>
      </c>
      <c r="I65" s="5" t="s">
        <v>160</v>
      </c>
      <c r="J65" s="121" t="s">
        <v>123</v>
      </c>
      <c r="K65" s="121" t="s">
        <v>52</v>
      </c>
      <c r="L65" s="144" t="str">
        <f t="shared" si="0"/>
        <v>主辦單位：針傷科演講者：吳侑蓉醫師主持人：楊宗憲醫師</v>
      </c>
      <c r="M65" s="4" t="s">
        <v>174</v>
      </c>
      <c r="N65" s="39" t="s">
        <v>159</v>
      </c>
      <c r="O65" s="39">
        <v>35</v>
      </c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</row>
    <row r="66" spans="1:125" s="89" customFormat="1" ht="12.75" customHeight="1">
      <c r="A66" s="68">
        <v>43341</v>
      </c>
      <c r="B66" s="2">
        <v>0.402777777777778</v>
      </c>
      <c r="C66" s="68">
        <v>43341</v>
      </c>
      <c r="D66" s="69">
        <v>0.416666666666667</v>
      </c>
      <c r="E66" s="78">
        <f>A66</f>
        <v>43341</v>
      </c>
      <c r="F66" s="70" t="s">
        <v>148</v>
      </c>
      <c r="G66" s="70" t="s">
        <v>149</v>
      </c>
      <c r="H66" s="4" t="s">
        <v>138</v>
      </c>
      <c r="I66" s="5" t="s">
        <v>160</v>
      </c>
      <c r="J66" s="121" t="s">
        <v>124</v>
      </c>
      <c r="K66" s="121" t="s">
        <v>52</v>
      </c>
      <c r="L66" s="144" t="str">
        <f t="shared" si="0"/>
        <v>主辦單位：針傷科演講者：彭啟豪醫師主持人：楊宗憲醫師</v>
      </c>
      <c r="M66" s="4" t="s">
        <v>174</v>
      </c>
      <c r="N66" s="39" t="s">
        <v>159</v>
      </c>
      <c r="O66" s="39">
        <v>35</v>
      </c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</row>
    <row r="67" spans="1:125" s="89" customFormat="1" ht="12.75" customHeight="1">
      <c r="A67" s="68">
        <v>43341</v>
      </c>
      <c r="B67" s="2">
        <v>0.4166666666666667</v>
      </c>
      <c r="C67" s="68">
        <v>43341</v>
      </c>
      <c r="D67" s="69">
        <v>0.4305555555555556</v>
      </c>
      <c r="E67" s="78">
        <f>A67</f>
        <v>43341</v>
      </c>
      <c r="F67" s="70" t="s">
        <v>148</v>
      </c>
      <c r="G67" s="70" t="s">
        <v>149</v>
      </c>
      <c r="H67" s="4" t="s">
        <v>138</v>
      </c>
      <c r="I67" s="5" t="s">
        <v>175</v>
      </c>
      <c r="J67" s="128" t="s">
        <v>176</v>
      </c>
      <c r="K67" s="121" t="s">
        <v>60</v>
      </c>
      <c r="L67" s="144" t="str">
        <f aca="true" t="shared" si="3" ref="L67:L75">"主辦單位："&amp;H67&amp;"演講者："&amp;J67&amp;"主持人："&amp;K67</f>
        <v>主辦單位：針傷科演講者：周佑庭醫師主持人：楊建中醫師</v>
      </c>
      <c r="M67" s="4" t="s">
        <v>174</v>
      </c>
      <c r="N67" s="39" t="s">
        <v>159</v>
      </c>
      <c r="O67" s="39">
        <v>35</v>
      </c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</row>
    <row r="68" spans="1:125" s="89" customFormat="1" ht="12.75" customHeight="1">
      <c r="A68" s="34">
        <v>43341</v>
      </c>
      <c r="B68" s="35">
        <v>0.4166666666666667</v>
      </c>
      <c r="C68" s="34">
        <v>43341</v>
      </c>
      <c r="D68" s="35">
        <f>B68+TIME(1,30,0)</f>
        <v>0.4791666666666667</v>
      </c>
      <c r="E68" s="36">
        <f>WEEKDAY(A68)</f>
        <v>4</v>
      </c>
      <c r="F68" s="37" t="s">
        <v>34</v>
      </c>
      <c r="G68" s="37" t="s">
        <v>35</v>
      </c>
      <c r="H68" s="38" t="s">
        <v>65</v>
      </c>
      <c r="I68" s="39" t="s">
        <v>72</v>
      </c>
      <c r="J68" s="39" t="s">
        <v>191</v>
      </c>
      <c r="K68" s="39" t="s">
        <v>180</v>
      </c>
      <c r="L68" s="144" t="str">
        <f t="shared" si="3"/>
        <v>主辦單位：婦科演講者：陳建森醫師/張凱傑醫師/王德生醫師主持人：鄭為仁醫師</v>
      </c>
      <c r="M68" s="39" t="s">
        <v>186</v>
      </c>
      <c r="N68" s="39" t="s">
        <v>51</v>
      </c>
      <c r="O68" s="40">
        <v>20</v>
      </c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</row>
    <row r="69" spans="1:125" s="89" customFormat="1" ht="12.75" customHeight="1">
      <c r="A69" s="34">
        <v>43341</v>
      </c>
      <c r="B69" s="87">
        <v>0.4791666666666667</v>
      </c>
      <c r="C69" s="34">
        <v>43341</v>
      </c>
      <c r="D69" s="35">
        <f>B69+TIME(0,15,0)</f>
        <v>0.48958333333333337</v>
      </c>
      <c r="E69" s="36">
        <f>WEEKDAY(A69)</f>
        <v>4</v>
      </c>
      <c r="F69" s="37" t="s">
        <v>50</v>
      </c>
      <c r="G69" s="37" t="s">
        <v>33</v>
      </c>
      <c r="H69" s="38" t="s">
        <v>65</v>
      </c>
      <c r="I69" s="41" t="s">
        <v>127</v>
      </c>
      <c r="J69" s="39" t="s">
        <v>128</v>
      </c>
      <c r="K69" s="39" t="s">
        <v>69</v>
      </c>
      <c r="L69" s="144" t="str">
        <f t="shared" si="3"/>
        <v>主辦單位：婦科演講者：婦科主治醫師主持人：高銘偵醫師</v>
      </c>
      <c r="M69" s="39" t="s">
        <v>71</v>
      </c>
      <c r="N69" s="39" t="s">
        <v>192</v>
      </c>
      <c r="O69" s="40">
        <v>20</v>
      </c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</row>
    <row r="70" spans="1:125" s="89" customFormat="1" ht="12.75" customHeight="1">
      <c r="A70" s="34">
        <v>43341</v>
      </c>
      <c r="B70" s="35">
        <v>0.5625</v>
      </c>
      <c r="C70" s="34">
        <v>43341</v>
      </c>
      <c r="D70" s="35">
        <f>B70+TIME(0,40,0)</f>
        <v>0.5902777777777778</v>
      </c>
      <c r="E70" s="36">
        <f>WEEKDAY(A70)</f>
        <v>4</v>
      </c>
      <c r="F70" s="37" t="s">
        <v>34</v>
      </c>
      <c r="G70" s="37" t="s">
        <v>35</v>
      </c>
      <c r="H70" s="38" t="s">
        <v>65</v>
      </c>
      <c r="I70" s="41" t="s">
        <v>193</v>
      </c>
      <c r="J70" s="39" t="s">
        <v>178</v>
      </c>
      <c r="K70" s="39" t="s">
        <v>178</v>
      </c>
      <c r="L70" s="144" t="str">
        <f t="shared" si="3"/>
        <v>主辦單位：婦科演講者：許聿榕醫師主持人：許聿榕醫師</v>
      </c>
      <c r="M70" s="39" t="s">
        <v>186</v>
      </c>
      <c r="N70" s="39" t="s">
        <v>73</v>
      </c>
      <c r="O70" s="39">
        <v>5</v>
      </c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</row>
    <row r="71" spans="1:125" s="89" customFormat="1" ht="16.5" customHeight="1">
      <c r="A71" s="34">
        <v>43341</v>
      </c>
      <c r="B71" s="35">
        <v>0.5902777777777778</v>
      </c>
      <c r="C71" s="34">
        <v>43341</v>
      </c>
      <c r="D71" s="35">
        <f>B71+TIME(0,20,0)</f>
        <v>0.6041666666666666</v>
      </c>
      <c r="E71" s="36">
        <f>WEEKDAY(A71)</f>
        <v>4</v>
      </c>
      <c r="F71" s="37" t="s">
        <v>34</v>
      </c>
      <c r="G71" s="37" t="s">
        <v>35</v>
      </c>
      <c r="H71" s="38" t="s">
        <v>65</v>
      </c>
      <c r="I71" s="40" t="s">
        <v>194</v>
      </c>
      <c r="J71" s="39" t="s">
        <v>178</v>
      </c>
      <c r="K71" s="39" t="s">
        <v>178</v>
      </c>
      <c r="L71" s="144" t="str">
        <f t="shared" si="3"/>
        <v>主辦單位：婦科演講者：許聿榕醫師主持人：許聿榕醫師</v>
      </c>
      <c r="M71" s="39" t="s">
        <v>186</v>
      </c>
      <c r="N71" s="39" t="s">
        <v>73</v>
      </c>
      <c r="O71" s="42">
        <v>5</v>
      </c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</row>
    <row r="72" spans="1:15" s="89" customFormat="1" ht="16.5" customHeight="1">
      <c r="A72" s="86">
        <v>43343</v>
      </c>
      <c r="B72" s="80">
        <v>0.375</v>
      </c>
      <c r="C72" s="86">
        <v>43343</v>
      </c>
      <c r="D72" s="69">
        <v>0.4583333333333333</v>
      </c>
      <c r="E72" s="78">
        <f>A72</f>
        <v>43343</v>
      </c>
      <c r="F72" s="81" t="s">
        <v>195</v>
      </c>
      <c r="G72" s="81" t="s">
        <v>196</v>
      </c>
      <c r="H72" s="71" t="s">
        <v>197</v>
      </c>
      <c r="I72" s="83" t="s">
        <v>201</v>
      </c>
      <c r="J72" s="39" t="s">
        <v>227</v>
      </c>
      <c r="K72" s="39" t="s">
        <v>228</v>
      </c>
      <c r="L72" s="144" t="str">
        <f t="shared" si="3"/>
        <v>主辦單位：內兒科演講者：林冠佑/洪萁延/劉郁昕/洪詩雯 醫師主持人：王品涵醫師</v>
      </c>
      <c r="M72" s="90" t="s">
        <v>229</v>
      </c>
      <c r="N72" s="84" t="s">
        <v>205</v>
      </c>
      <c r="O72" s="82">
        <f>IF(N72="R",5,IF(N72="V+R",10,IF(N72="V+R+I",30,IF(N72="R+I",25,IF(N72="I",20)))))</f>
        <v>30</v>
      </c>
    </row>
    <row r="73" spans="1:15" s="89" customFormat="1" ht="12.75" customHeight="1">
      <c r="A73" s="86">
        <v>43343</v>
      </c>
      <c r="B73" s="69">
        <v>0.4583333333333333</v>
      </c>
      <c r="C73" s="86">
        <v>43343</v>
      </c>
      <c r="D73" s="69">
        <f>B73+TIME(0,15,0)</f>
        <v>0.46875</v>
      </c>
      <c r="E73" s="78">
        <f>A73</f>
        <v>43343</v>
      </c>
      <c r="F73" s="81" t="s">
        <v>208</v>
      </c>
      <c r="G73" s="81" t="s">
        <v>209</v>
      </c>
      <c r="H73" s="82" t="s">
        <v>197</v>
      </c>
      <c r="I73" s="82" t="s">
        <v>230</v>
      </c>
      <c r="J73" s="82" t="s">
        <v>231</v>
      </c>
      <c r="K73" s="82" t="s">
        <v>206</v>
      </c>
      <c r="L73" s="144" t="str">
        <f t="shared" si="3"/>
        <v>主辦單位：內兒科演講者：王威鵬/林冠佑 醫師主持人：蔡佩儒醫師</v>
      </c>
      <c r="M73" s="85" t="s">
        <v>229</v>
      </c>
      <c r="N73" s="84" t="s">
        <v>232</v>
      </c>
      <c r="O73" s="82">
        <f>IF(N73="R",5,IF(N73="V+R",10,IF(N73="V+R+I",30,IF(N73="R+I",25,IF(N73="I",20)))))</f>
        <v>30</v>
      </c>
    </row>
    <row r="74" spans="1:15" s="89" customFormat="1" ht="12.75" customHeight="1">
      <c r="A74" s="86">
        <v>43343</v>
      </c>
      <c r="B74" s="69">
        <v>0.46875</v>
      </c>
      <c r="C74" s="86">
        <v>43343</v>
      </c>
      <c r="D74" s="69">
        <f>B74+TIME(0,15,0)</f>
        <v>0.4791666666666667</v>
      </c>
      <c r="E74" s="78">
        <f>A74</f>
        <v>43343</v>
      </c>
      <c r="F74" s="81" t="s">
        <v>208</v>
      </c>
      <c r="G74" s="81" t="s">
        <v>33</v>
      </c>
      <c r="H74" s="81" t="s">
        <v>197</v>
      </c>
      <c r="I74" s="83" t="s">
        <v>233</v>
      </c>
      <c r="J74" s="82" t="s">
        <v>234</v>
      </c>
      <c r="K74" s="82" t="s">
        <v>235</v>
      </c>
      <c r="L74" s="144" t="str">
        <f t="shared" si="3"/>
        <v>主辦單位：內兒科演講者：內兒科醫師主持人：黃悅翔醫師</v>
      </c>
      <c r="M74" s="85" t="s">
        <v>229</v>
      </c>
      <c r="N74" s="82" t="s">
        <v>205</v>
      </c>
      <c r="O74" s="82">
        <f>IF(N74="R",5,IF(N74="V+R",10,IF(N74="V+R+I",30,IF(N74="R+I",25,IF(N74="I",20)))))</f>
        <v>30</v>
      </c>
    </row>
    <row r="75" spans="1:125" s="89" customFormat="1" ht="12.75" customHeight="1">
      <c r="A75" s="68">
        <v>43343</v>
      </c>
      <c r="B75" s="2">
        <v>0.5625</v>
      </c>
      <c r="C75" s="68">
        <v>43343</v>
      </c>
      <c r="D75" s="69">
        <v>0.6041666666666666</v>
      </c>
      <c r="E75" s="78">
        <f>A75</f>
        <v>43343</v>
      </c>
      <c r="F75" s="70" t="s">
        <v>148</v>
      </c>
      <c r="G75" s="70" t="s">
        <v>149</v>
      </c>
      <c r="H75" s="71" t="s">
        <v>150</v>
      </c>
      <c r="I75" s="69" t="s">
        <v>151</v>
      </c>
      <c r="J75" s="39" t="s">
        <v>141</v>
      </c>
      <c r="K75" s="39" t="s">
        <v>141</v>
      </c>
      <c r="L75" s="144" t="str">
        <f t="shared" si="3"/>
        <v>主辦單位：針傷科-骨傷組演講者：李科宏主任主持人：李科宏主任</v>
      </c>
      <c r="M75" s="4" t="s">
        <v>152</v>
      </c>
      <c r="N75" s="39" t="s">
        <v>153</v>
      </c>
      <c r="O75" s="4">
        <v>6</v>
      </c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</row>
    <row r="76" spans="1:17" s="138" customFormat="1" ht="12.75" customHeight="1">
      <c r="A76" s="134"/>
      <c r="B76" s="135"/>
      <c r="C76" s="136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7"/>
      <c r="Q76" s="137"/>
    </row>
    <row r="77" spans="1:17" s="138" customFormat="1" ht="12.75" customHeight="1">
      <c r="A77" s="134"/>
      <c r="B77" s="135"/>
      <c r="C77" s="136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7"/>
      <c r="Q77" s="137"/>
    </row>
    <row r="78" spans="1:15" s="139" customFormat="1" ht="12.75" customHeight="1">
      <c r="A78" s="134"/>
      <c r="B78" s="135"/>
      <c r="C78" s="136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1:15" s="112" customFormat="1" ht="12.75" customHeight="1">
      <c r="A79" s="134"/>
      <c r="B79" s="135"/>
      <c r="C79" s="136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1:17" s="138" customFormat="1" ht="12.75" customHeight="1">
      <c r="A80" s="140" t="s">
        <v>33</v>
      </c>
      <c r="B80" s="135"/>
      <c r="C80" s="136"/>
      <c r="D80" s="135"/>
      <c r="E80" s="135"/>
      <c r="F80" s="135"/>
      <c r="G80" s="135"/>
      <c r="H80" s="135"/>
      <c r="I80" s="89" t="s">
        <v>298</v>
      </c>
      <c r="J80" s="135"/>
      <c r="K80" s="135"/>
      <c r="L80" s="135"/>
      <c r="M80" s="135"/>
      <c r="N80" s="135"/>
      <c r="O80" s="135"/>
      <c r="P80" s="137"/>
      <c r="Q80" s="137"/>
    </row>
    <row r="81" spans="1:15" s="139" customFormat="1" ht="12.75" customHeight="1">
      <c r="A81" s="140" t="s">
        <v>38</v>
      </c>
      <c r="B81" s="135"/>
      <c r="C81" s="136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</row>
    <row r="82" spans="1:15" s="137" customFormat="1" ht="12.75" customHeight="1">
      <c r="A82" s="140" t="s">
        <v>36</v>
      </c>
      <c r="B82" s="135"/>
      <c r="C82" s="136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1:17" s="143" customFormat="1" ht="12.75" customHeight="1">
      <c r="A83" s="141"/>
      <c r="B83" s="97"/>
      <c r="C83" s="142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137"/>
      <c r="Q83" s="137"/>
    </row>
    <row r="84" spans="1:17" s="143" customFormat="1" ht="12.75" customHeight="1">
      <c r="A84" s="141"/>
      <c r="B84" s="97"/>
      <c r="C84" s="142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137"/>
      <c r="Q84" s="137"/>
    </row>
    <row r="85" spans="1:15" s="132" customFormat="1" ht="13.5">
      <c r="A85" s="141"/>
      <c r="B85" s="97"/>
      <c r="C85" s="142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s="132" customFormat="1" ht="13.5">
      <c r="A86" s="141"/>
      <c r="B86" s="97"/>
      <c r="C86" s="142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1:17" s="138" customFormat="1" ht="12.75" customHeight="1">
      <c r="A87" s="141"/>
      <c r="B87" s="97"/>
      <c r="C87" s="142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37"/>
      <c r="Q87" s="137"/>
    </row>
    <row r="88" spans="1:17" s="112" customFormat="1" ht="12.75" customHeight="1">
      <c r="A88" s="141"/>
      <c r="B88" s="97"/>
      <c r="C88" s="142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139"/>
      <c r="Q88" s="139"/>
    </row>
    <row r="89" spans="1:17" s="138" customFormat="1" ht="12.75" customHeight="1">
      <c r="A89" s="141"/>
      <c r="B89" s="97"/>
      <c r="C89" s="142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137"/>
      <c r="Q89" s="137"/>
    </row>
    <row r="90" spans="1:17" s="138" customFormat="1" ht="12.75" customHeight="1">
      <c r="A90" s="141"/>
      <c r="B90" s="97"/>
      <c r="C90" s="142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137"/>
      <c r="Q90" s="137"/>
    </row>
    <row r="91" spans="1:17" s="138" customFormat="1" ht="12.75" customHeight="1">
      <c r="A91" s="141"/>
      <c r="B91" s="97"/>
      <c r="C91" s="142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137"/>
      <c r="Q91" s="137"/>
    </row>
    <row r="92" spans="1:17" s="138" customFormat="1" ht="12.75" customHeight="1">
      <c r="A92" s="141"/>
      <c r="B92" s="97"/>
      <c r="C92" s="142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137"/>
      <c r="Q92" s="137"/>
    </row>
    <row r="93" spans="1:17" s="138" customFormat="1" ht="12.75" customHeight="1">
      <c r="A93" s="141"/>
      <c r="B93" s="97"/>
      <c r="C93" s="142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137"/>
      <c r="Q93" s="137"/>
    </row>
    <row r="94" spans="1:17" s="138" customFormat="1" ht="12.75" customHeight="1">
      <c r="A94" s="141"/>
      <c r="B94" s="97"/>
      <c r="C94" s="142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137"/>
      <c r="Q94" s="137"/>
    </row>
    <row r="95" spans="1:17" s="138" customFormat="1" ht="12.75" customHeight="1">
      <c r="A95" s="141"/>
      <c r="B95" s="97"/>
      <c r="C95" s="142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137"/>
      <c r="Q95" s="137"/>
    </row>
    <row r="96" spans="1:17" s="138" customFormat="1" ht="12.75" customHeight="1">
      <c r="A96" s="141"/>
      <c r="B96" s="97"/>
      <c r="C96" s="142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137"/>
      <c r="Q96" s="137"/>
    </row>
    <row r="97" spans="1:17" s="138" customFormat="1" ht="12.75" customHeight="1">
      <c r="A97" s="141"/>
      <c r="B97" s="97"/>
      <c r="C97" s="142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137"/>
      <c r="Q97" s="137"/>
    </row>
    <row r="98" spans="1:17" s="112" customFormat="1" ht="12.75" customHeight="1">
      <c r="A98" s="141"/>
      <c r="B98" s="97"/>
      <c r="C98" s="142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139"/>
      <c r="Q98" s="139"/>
    </row>
    <row r="99" spans="1:17" s="138" customFormat="1" ht="12.75" customHeight="1">
      <c r="A99" s="141"/>
      <c r="B99" s="97"/>
      <c r="C99" s="142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137"/>
      <c r="Q99" s="137"/>
    </row>
    <row r="100" spans="1:17" s="138" customFormat="1" ht="12.75" customHeight="1">
      <c r="A100" s="141"/>
      <c r="B100" s="97"/>
      <c r="C100" s="142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137"/>
      <c r="Q100" s="137"/>
    </row>
    <row r="101" ht="12.75" customHeight="1"/>
  </sheetData>
  <sheetProtection/>
  <autoFilter ref="A1:O75">
    <sortState ref="A2:O100">
      <sortCondition sortBy="value" ref="A2:A100"/>
    </sortState>
  </autoFilter>
  <conditionalFormatting sqref="A1:O1">
    <cfRule type="expression" priority="1273" dxfId="1" stopIfTrue="1">
      <formula>(COUNTIF($J1,"*"&amp;"臨床教師"&amp;"*")&gt;0)</formula>
    </cfRule>
    <cfRule type="expression" priority="1274" dxfId="0" stopIfTrue="1">
      <formula>(COUNTIF($H1,"行政會議")&gt;0)</formula>
    </cfRule>
  </conditionalFormatting>
  <conditionalFormatting sqref="N75:O75 A66:B75 D66:K75 M66:O74">
    <cfRule type="expression" priority="73" dxfId="1">
      <formula>(COUNTIF($I66,"中醫婦科臨床教師會議")&gt;0)</formula>
    </cfRule>
    <cfRule type="expression" priority="74" dxfId="0">
      <formula>(COUNTIF($G66,"行政會議")&gt;0)</formula>
    </cfRule>
  </conditionalFormatting>
  <conditionalFormatting sqref="A36:B49 D36:K37 D40:K43 D38:G39 I38:K39 D45:K49 D44:G44 I44:K44">
    <cfRule type="expression" priority="45" dxfId="1">
      <formula>(COUNTIF($J36,"中醫婦科臨床教師會議")&gt;0)</formula>
    </cfRule>
    <cfRule type="expression" priority="46" dxfId="0">
      <formula>(COUNTIF($H36,"行政會議")&gt;0)</formula>
    </cfRule>
  </conditionalFormatting>
  <conditionalFormatting sqref="M36:O49">
    <cfRule type="expression" priority="43" dxfId="1">
      <formula>(COUNTIF($J36,"中醫婦科臨床教師會議")&gt;0)</formula>
    </cfRule>
    <cfRule type="expression" priority="44" dxfId="0">
      <formula>(COUNTIF($H36,"行政會議")&gt;0)</formula>
    </cfRule>
  </conditionalFormatting>
  <conditionalFormatting sqref="D57:K57 A57:B57 M57:O57">
    <cfRule type="expression" priority="41" dxfId="1">
      <formula>(COUNTIF($I57,"中醫婦科臨床教師會議")&gt;0)</formula>
    </cfRule>
    <cfRule type="expression" priority="42" dxfId="0">
      <formula>(COUNTIF($G57,"行政會議")&gt;0)</formula>
    </cfRule>
  </conditionalFormatting>
  <conditionalFormatting sqref="A71:B71 D71:K71">
    <cfRule type="expression" priority="39" dxfId="1" stopIfTrue="1">
      <formula>(COUNTIF($J71,"*"&amp;"臨床教師"&amp;"*")&gt;0)</formula>
    </cfRule>
    <cfRule type="expression" priority="40" dxfId="0" stopIfTrue="1">
      <formula>(COUNTIF($H71,"行政會議")&gt;0)</formula>
    </cfRule>
  </conditionalFormatting>
  <conditionalFormatting sqref="A71:B71 N71:O71 D71:K71">
    <cfRule type="expression" priority="37" dxfId="1">
      <formula>(COUNTIF($J71,"中醫婦科臨床教師會議")&gt;0)</formula>
    </cfRule>
    <cfRule type="expression" priority="38" dxfId="0">
      <formula>(COUNTIF($H71,"行政會議")&gt;0)</formula>
    </cfRule>
  </conditionalFormatting>
  <conditionalFormatting sqref="A72:B72 D72:K72">
    <cfRule type="expression" priority="35" dxfId="1" stopIfTrue="1">
      <formula>(COUNTIF($J72,"*"&amp;"臨床教師"&amp;"*")&gt;0)</formula>
    </cfRule>
    <cfRule type="expression" priority="36" dxfId="0" stopIfTrue="1">
      <formula>(COUNTIF($H72,"行政會議")&gt;0)</formula>
    </cfRule>
  </conditionalFormatting>
  <conditionalFormatting sqref="A72:B72 N72:O72 D72:K72">
    <cfRule type="expression" priority="33" dxfId="1">
      <formula>(COUNTIF($J72,"中醫婦科臨床教師會議")&gt;0)</formula>
    </cfRule>
    <cfRule type="expression" priority="34" dxfId="0">
      <formula>(COUNTIF($H72,"行政會議")&gt;0)</formula>
    </cfRule>
  </conditionalFormatting>
  <conditionalFormatting sqref="M75:O75 A75:B75 D75:I75">
    <cfRule type="expression" priority="27" dxfId="1">
      <formula>(COUNTIF($J75,"中醫婦科臨床教師會議")&gt;0)</formula>
    </cfRule>
    <cfRule type="expression" priority="28" dxfId="0">
      <formula>(COUNTIF($H75,"行政會議")&gt;0)</formula>
    </cfRule>
  </conditionalFormatting>
  <conditionalFormatting sqref="N51">
    <cfRule type="expression" priority="23" dxfId="1">
      <formula>(COUNTIF($J51,"中醫婦科臨床教師會議")&gt;0)</formula>
    </cfRule>
    <cfRule type="expression" priority="24" dxfId="0">
      <formula>(COUNTIF($H51,"行政會議")&gt;0)</formula>
    </cfRule>
  </conditionalFormatting>
  <conditionalFormatting sqref="C66:C75">
    <cfRule type="expression" priority="21" dxfId="1">
      <formula>(COUNTIF($I66,"中醫婦科臨床教師會議")&gt;0)</formula>
    </cfRule>
    <cfRule type="expression" priority="22" dxfId="0">
      <formula>(COUNTIF($G66,"行政會議")&gt;0)</formula>
    </cfRule>
  </conditionalFormatting>
  <conditionalFormatting sqref="C36:C49">
    <cfRule type="expression" priority="15" dxfId="1">
      <formula>(COUNTIF($J36,"中醫婦科臨床教師會議")&gt;0)</formula>
    </cfRule>
    <cfRule type="expression" priority="16" dxfId="0">
      <formula>(COUNTIF($H36,"行政會議")&gt;0)</formula>
    </cfRule>
  </conditionalFormatting>
  <conditionalFormatting sqref="C57">
    <cfRule type="expression" priority="13" dxfId="1">
      <formula>(COUNTIF($I57,"中醫婦科臨床教師會議")&gt;0)</formula>
    </cfRule>
    <cfRule type="expression" priority="14" dxfId="0">
      <formula>(COUNTIF($G57,"行政會議")&gt;0)</formula>
    </cfRule>
  </conditionalFormatting>
  <conditionalFormatting sqref="C71">
    <cfRule type="expression" priority="11" dxfId="1" stopIfTrue="1">
      <formula>(COUNTIF($J71,"*"&amp;"臨床教師"&amp;"*")&gt;0)</formula>
    </cfRule>
    <cfRule type="expression" priority="12" dxfId="0" stopIfTrue="1">
      <formula>(COUNTIF($H71,"行政會議")&gt;0)</formula>
    </cfRule>
  </conditionalFormatting>
  <conditionalFormatting sqref="C71">
    <cfRule type="expression" priority="9" dxfId="1">
      <formula>(COUNTIF($J71,"中醫婦科臨床教師會議")&gt;0)</formula>
    </cfRule>
    <cfRule type="expression" priority="10" dxfId="0">
      <formula>(COUNTIF($H71,"行政會議")&gt;0)</formula>
    </cfRule>
  </conditionalFormatting>
  <conditionalFormatting sqref="C72">
    <cfRule type="expression" priority="7" dxfId="1" stopIfTrue="1">
      <formula>(COUNTIF($J72,"*"&amp;"臨床教師"&amp;"*")&gt;0)</formula>
    </cfRule>
    <cfRule type="expression" priority="8" dxfId="0" stopIfTrue="1">
      <formula>(COUNTIF($H72,"行政會議")&gt;0)</formula>
    </cfRule>
  </conditionalFormatting>
  <conditionalFormatting sqref="C72">
    <cfRule type="expression" priority="5" dxfId="1">
      <formula>(COUNTIF($J72,"中醫婦科臨床教師會議")&gt;0)</formula>
    </cfRule>
    <cfRule type="expression" priority="6" dxfId="0">
      <formula>(COUNTIF($H72,"行政會議")&gt;0)</formula>
    </cfRule>
  </conditionalFormatting>
  <conditionalFormatting sqref="C75">
    <cfRule type="expression" priority="3" dxfId="1">
      <formula>(COUNTIF($J75,"中醫婦科臨床教師會議")&gt;0)</formula>
    </cfRule>
    <cfRule type="expression" priority="4" dxfId="0">
      <formula>(COUNTIF($H75,"行政會議")&gt;0)</formula>
    </cfRule>
  </conditionalFormatting>
  <conditionalFormatting sqref="I51">
    <cfRule type="expression" priority="1" dxfId="1">
      <formula>(COUNTIF($J51,"中醫婦科臨床教師會議")&gt;0)</formula>
    </cfRule>
    <cfRule type="expression" priority="2" dxfId="0">
      <formula>(COUNTIF($H51,"行政會議")&gt;0)</formula>
    </cfRule>
  </conditionalFormatting>
  <printOptions horizontalCentered="1"/>
  <pageMargins left="0" right="0" top="0" bottom="0" header="0" footer="0"/>
  <pageSetup fitToHeight="1" fitToWidth="1" horizontalDpi="360" verticalDpi="360" orientation="portrait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="90" zoomScaleNormal="90" zoomScalePageLayoutView="0" workbookViewId="0" topLeftCell="A1">
      <selection activeCell="A2" sqref="A2:IV4"/>
    </sheetView>
  </sheetViews>
  <sheetFormatPr defaultColWidth="9.00390625" defaultRowHeight="15.75"/>
  <cols>
    <col min="1" max="1" width="11.00390625" style="11" bestFit="1" customWidth="1"/>
    <col min="2" max="2" width="10.00390625" style="11" bestFit="1" customWidth="1"/>
    <col min="3" max="3" width="10.875" style="11" bestFit="1" customWidth="1"/>
    <col min="4" max="4" width="9.25390625" style="11" bestFit="1" customWidth="1"/>
    <col min="5" max="5" width="6.875" style="11" customWidth="1"/>
    <col min="6" max="8" width="8.50390625" style="11" bestFit="1" customWidth="1"/>
    <col min="9" max="9" width="28.00390625" style="11" customWidth="1"/>
    <col min="10" max="10" width="14.375" style="11" bestFit="1" customWidth="1"/>
    <col min="11" max="11" width="10.375" style="11" bestFit="1" customWidth="1"/>
    <col min="12" max="12" width="26.125" style="11" bestFit="1" customWidth="1"/>
    <col min="13" max="13" width="10.375" style="11" bestFit="1" customWidth="1"/>
    <col min="14" max="14" width="8.625" style="11" bestFit="1" customWidth="1"/>
    <col min="15" max="16384" width="8.875" style="11" customWidth="1"/>
  </cols>
  <sheetData>
    <row r="1" spans="1:14" ht="12.75" customHeight="1">
      <c r="A1" s="1" t="s">
        <v>6</v>
      </c>
      <c r="B1" s="2" t="s">
        <v>7</v>
      </c>
      <c r="C1" s="3" t="s">
        <v>8</v>
      </c>
      <c r="D1" s="3" t="s">
        <v>9</v>
      </c>
      <c r="E1" s="4" t="s">
        <v>0</v>
      </c>
      <c r="F1" s="3" t="s">
        <v>10</v>
      </c>
      <c r="G1" s="3" t="s">
        <v>11</v>
      </c>
      <c r="H1" s="5" t="s">
        <v>1</v>
      </c>
      <c r="I1" s="5" t="s">
        <v>12</v>
      </c>
      <c r="J1" s="4" t="s">
        <v>2</v>
      </c>
      <c r="K1" s="4" t="s">
        <v>17</v>
      </c>
      <c r="L1" s="4" t="s">
        <v>18</v>
      </c>
      <c r="M1" s="4" t="s">
        <v>3</v>
      </c>
      <c r="N1" s="4" t="s">
        <v>4</v>
      </c>
    </row>
    <row r="2" spans="1:14" s="22" customFormat="1" ht="12.75" customHeight="1">
      <c r="A2" s="24">
        <v>43322</v>
      </c>
      <c r="B2" s="25">
        <v>0.3125</v>
      </c>
      <c r="C2" s="24">
        <f>A2</f>
        <v>43322</v>
      </c>
      <c r="D2" s="25">
        <v>0.3541666666666667</v>
      </c>
      <c r="E2" s="26">
        <v>42867</v>
      </c>
      <c r="F2" s="27" t="s">
        <v>39</v>
      </c>
      <c r="G2" s="27" t="s">
        <v>40</v>
      </c>
      <c r="H2" s="28" t="s">
        <v>20</v>
      </c>
      <c r="I2" s="29" t="s">
        <v>41</v>
      </c>
      <c r="J2" s="30" t="s">
        <v>42</v>
      </c>
      <c r="K2" s="30" t="s">
        <v>42</v>
      </c>
      <c r="L2" s="31" t="s">
        <v>45</v>
      </c>
      <c r="M2" s="32" t="s">
        <v>19</v>
      </c>
      <c r="N2" s="30">
        <v>50</v>
      </c>
    </row>
    <row r="3" spans="1:14" s="22" customFormat="1" ht="12.75" customHeight="1">
      <c r="A3" s="24">
        <v>43322</v>
      </c>
      <c r="B3" s="25">
        <v>0.5</v>
      </c>
      <c r="C3" s="24">
        <f>A3</f>
        <v>43322</v>
      </c>
      <c r="D3" s="25">
        <v>0.5416666666666666</v>
      </c>
      <c r="E3" s="26">
        <v>42867</v>
      </c>
      <c r="F3" s="27" t="s">
        <v>39</v>
      </c>
      <c r="G3" s="27" t="s">
        <v>40</v>
      </c>
      <c r="H3" s="28" t="s">
        <v>20</v>
      </c>
      <c r="I3" s="29" t="s">
        <v>43</v>
      </c>
      <c r="J3" s="30" t="s">
        <v>44</v>
      </c>
      <c r="K3" s="30" t="s">
        <v>42</v>
      </c>
      <c r="L3" s="31" t="s">
        <v>46</v>
      </c>
      <c r="M3" s="32" t="s">
        <v>30</v>
      </c>
      <c r="N3" s="30">
        <v>10</v>
      </c>
    </row>
    <row r="4" spans="1:14" s="22" customFormat="1" ht="12.75" customHeight="1">
      <c r="A4" s="24">
        <v>43322</v>
      </c>
      <c r="B4" s="25">
        <v>0.5</v>
      </c>
      <c r="C4" s="24">
        <f>A4</f>
        <v>43322</v>
      </c>
      <c r="D4" s="25">
        <v>0.5416666666666666</v>
      </c>
      <c r="E4" s="26">
        <v>43033</v>
      </c>
      <c r="F4" s="27" t="s">
        <v>39</v>
      </c>
      <c r="G4" s="27" t="s">
        <v>40</v>
      </c>
      <c r="H4" s="28" t="s">
        <v>20</v>
      </c>
      <c r="I4" s="29" t="s">
        <v>47</v>
      </c>
      <c r="J4" s="30" t="s">
        <v>48</v>
      </c>
      <c r="K4" s="30" t="s">
        <v>42</v>
      </c>
      <c r="L4" s="31" t="s">
        <v>46</v>
      </c>
      <c r="M4" s="32" t="s">
        <v>49</v>
      </c>
      <c r="N4" s="30">
        <v>20</v>
      </c>
    </row>
  </sheetData>
  <sheetProtection/>
  <conditionalFormatting sqref="B1:N1">
    <cfRule type="expression" priority="200" dxfId="14" stopIfTrue="1">
      <formula>(COUNTIF($J1,"*"&amp;"聯合討論會"&amp;"*")&gt;0)</formula>
    </cfRule>
    <cfRule type="expression" priority="201" dxfId="13" stopIfTrue="1">
      <formula>(COUNTIF($I1,"*"&amp;"部學術"&amp;"*")&gt;0)</formula>
    </cfRule>
    <cfRule type="expression" priority="202" dxfId="1" stopIfTrue="1">
      <formula>(COUNTIF($J1,"*"&amp;"回饋會議"&amp;"*")&gt;0)</formula>
    </cfRule>
    <cfRule type="expression" priority="203" dxfId="1" stopIfTrue="1">
      <formula>(COUNTIF($J1,"*"&amp;"臨床教師"&amp;"*")&gt;0)</formula>
    </cfRule>
    <cfRule type="expression" priority="204" dxfId="0" stopIfTrue="1">
      <formula>(COUNTIF($H1,"行政會議")&gt;0)</formula>
    </cfRule>
  </conditionalFormatting>
  <conditionalFormatting sqref="M1">
    <cfRule type="expression" priority="199" dxfId="180">
      <formula>(COUNTIF($M1,"*"&amp;"待確認"&amp;"*")&gt;0)</formula>
    </cfRule>
  </conditionalFormatting>
  <conditionalFormatting sqref="B1:N1">
    <cfRule type="expression" priority="198" dxfId="8">
      <formula>(COUNTIF($I1,"*"&amp;"全院演講"&amp;"*")&gt;0)</formula>
    </cfRule>
  </conditionalFormatting>
  <conditionalFormatting sqref="B1:N1">
    <cfRule type="expression" priority="193" dxfId="14" stopIfTrue="1">
      <formula>(COUNTIF($J1,"*"&amp;"聯合討論會"&amp;"*")&gt;0)</formula>
    </cfRule>
    <cfRule type="expression" priority="194" dxfId="13" stopIfTrue="1">
      <formula>(COUNTIF($I1,"*"&amp;"部學術"&amp;"*")&gt;0)</formula>
    </cfRule>
    <cfRule type="expression" priority="195" dxfId="1" stopIfTrue="1">
      <formula>(COUNTIF($J1,"*"&amp;"回饋會議"&amp;"*")&gt;0)</formula>
    </cfRule>
    <cfRule type="expression" priority="196" dxfId="1" stopIfTrue="1">
      <formula>(COUNTIF($J1,"*"&amp;"臨床教師"&amp;"*")&gt;0)</formula>
    </cfRule>
    <cfRule type="expression" priority="197" dxfId="0" stopIfTrue="1">
      <formula>(COUNTIF($H1,"行政會議")&gt;0)</formula>
    </cfRule>
  </conditionalFormatting>
  <conditionalFormatting sqref="M1">
    <cfRule type="expression" priority="192" dxfId="180">
      <formula>(COUNTIF($M1,"*"&amp;"待確認"&amp;"*")&gt;0)</formula>
    </cfRule>
  </conditionalFormatting>
  <conditionalFormatting sqref="B1:N1">
    <cfRule type="expression" priority="191" dxfId="8">
      <formula>(COUNTIF($I1,"*"&amp;"全院演講"&amp;"*")&gt;0)</formula>
    </cfRule>
  </conditionalFormatting>
  <conditionalFormatting sqref="A1:N1">
    <cfRule type="expression" priority="186" dxfId="14" stopIfTrue="1">
      <formula>(COUNTIF($J1,"*"&amp;"聯合討論會"&amp;"*")&gt;0)</formula>
    </cfRule>
    <cfRule type="expression" priority="187" dxfId="13" stopIfTrue="1">
      <formula>(COUNTIF($I1,"*"&amp;"部學術"&amp;"*")&gt;0)</formula>
    </cfRule>
    <cfRule type="expression" priority="188" dxfId="1" stopIfTrue="1">
      <formula>(COUNTIF($J1,"*"&amp;"回饋會議"&amp;"*")&gt;0)</formula>
    </cfRule>
    <cfRule type="expression" priority="189" dxfId="1" stopIfTrue="1">
      <formula>(COUNTIF($J1,"*"&amp;"臨床教師"&amp;"*")&gt;0)</formula>
    </cfRule>
    <cfRule type="expression" priority="190" dxfId="0" stopIfTrue="1">
      <formula>(COUNTIF($H1,"行政會議")&gt;0)</formula>
    </cfRule>
  </conditionalFormatting>
  <conditionalFormatting sqref="L1">
    <cfRule type="expression" priority="185" dxfId="180">
      <formula>(COUNTIF($M1,"*"&amp;"待確認"&amp;"*")&gt;0)</formula>
    </cfRule>
  </conditionalFormatting>
  <conditionalFormatting sqref="A1:N1">
    <cfRule type="expression" priority="184" dxfId="8">
      <formula>(COUNTIF($I1,"*"&amp;"全院演講"&amp;"*")&gt;0)</formula>
    </cfRule>
  </conditionalFormatting>
  <conditionalFormatting sqref="A1:N1">
    <cfRule type="expression" priority="179" dxfId="14" stopIfTrue="1">
      <formula>(COUNTIF($J1,"*"&amp;"聯合討論會"&amp;"*")&gt;0)</formula>
    </cfRule>
    <cfRule type="expression" priority="180" dxfId="13" stopIfTrue="1">
      <formula>(COUNTIF($I1,"*"&amp;"部學術"&amp;"*")&gt;0)</formula>
    </cfRule>
    <cfRule type="expression" priority="181" dxfId="1" stopIfTrue="1">
      <formula>(COUNTIF($J1,"*"&amp;"回饋會議"&amp;"*")&gt;0)</formula>
    </cfRule>
    <cfRule type="expression" priority="182" dxfId="1" stopIfTrue="1">
      <formula>(COUNTIF($J1,"*"&amp;"臨床教師"&amp;"*")&gt;0)</formula>
    </cfRule>
    <cfRule type="expression" priority="183" dxfId="0" stopIfTrue="1">
      <formula>(COUNTIF($H1,"行政會議")&gt;0)</formula>
    </cfRule>
  </conditionalFormatting>
  <conditionalFormatting sqref="L1">
    <cfRule type="expression" priority="178" dxfId="180">
      <formula>(COUNTIF($M1,"*"&amp;"待確認"&amp;"*")&gt;0)</formula>
    </cfRule>
  </conditionalFormatting>
  <conditionalFormatting sqref="A1:N1">
    <cfRule type="expression" priority="177" dxfId="8">
      <formula>(COUNTIF($I1,"*"&amp;"全院演講"&amp;"*")&gt;0)</formula>
    </cfRule>
  </conditionalFormatting>
  <conditionalFormatting sqref="A1:N1">
    <cfRule type="expression" priority="172" dxfId="14" stopIfTrue="1">
      <formula>(COUNTIF($J1,"*"&amp;"聯合討論會"&amp;"*")&gt;0)</formula>
    </cfRule>
    <cfRule type="expression" priority="173" dxfId="13" stopIfTrue="1">
      <formula>(COUNTIF($I1,"*"&amp;"部學術"&amp;"*")&gt;0)</formula>
    </cfRule>
    <cfRule type="expression" priority="174" dxfId="1" stopIfTrue="1">
      <formula>(COUNTIF($J1,"*"&amp;"回饋會議"&amp;"*")&gt;0)</formula>
    </cfRule>
    <cfRule type="expression" priority="175" dxfId="1" stopIfTrue="1">
      <formula>(COUNTIF($J1,"*"&amp;"臨床教師"&amp;"*")&gt;0)</formula>
    </cfRule>
    <cfRule type="expression" priority="176" dxfId="0" stopIfTrue="1">
      <formula>(COUNTIF($H1,"行政會議")&gt;0)</formula>
    </cfRule>
  </conditionalFormatting>
  <conditionalFormatting sqref="L1">
    <cfRule type="expression" priority="171" dxfId="180">
      <formula>(COUNTIF($M1,"*"&amp;"待確認"&amp;"*")&gt;0)</formula>
    </cfRule>
  </conditionalFormatting>
  <conditionalFormatting sqref="A1:N1">
    <cfRule type="expression" priority="170" dxfId="8">
      <formula>(COUNTIF($I1,"*"&amp;"全院演講"&amp;"*")&gt;0)</formula>
    </cfRule>
  </conditionalFormatting>
  <conditionalFormatting sqref="A1:N1">
    <cfRule type="expression" priority="165" dxfId="14" stopIfTrue="1">
      <formula>(COUNTIF($J1,"*"&amp;"聯合討論會"&amp;"*")&gt;0)</formula>
    </cfRule>
    <cfRule type="expression" priority="166" dxfId="13" stopIfTrue="1">
      <formula>(COUNTIF($I1,"*"&amp;"部學術"&amp;"*")&gt;0)</formula>
    </cfRule>
    <cfRule type="expression" priority="167" dxfId="1" stopIfTrue="1">
      <formula>(COUNTIF($J1,"*"&amp;"回饋會議"&amp;"*")&gt;0)</formula>
    </cfRule>
    <cfRule type="expression" priority="168" dxfId="1" stopIfTrue="1">
      <formula>(COUNTIF($J1,"*"&amp;"臨床教師"&amp;"*")&gt;0)</formula>
    </cfRule>
    <cfRule type="expression" priority="169" dxfId="0" stopIfTrue="1">
      <formula>(COUNTIF($H1,"行政會議")&gt;0)</formula>
    </cfRule>
  </conditionalFormatting>
  <conditionalFormatting sqref="L1">
    <cfRule type="expression" priority="164" dxfId="180">
      <formula>(COUNTIF($M1,"*"&amp;"待確認"&amp;"*")&gt;0)</formula>
    </cfRule>
  </conditionalFormatting>
  <conditionalFormatting sqref="A1:N1">
    <cfRule type="expression" priority="163" dxfId="8">
      <formula>(COUNTIF($I1,"*"&amp;"全院演講"&amp;"*")&gt;0)</formula>
    </cfRule>
  </conditionalFormatting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8"/>
  <sheetViews>
    <sheetView zoomScale="90" zoomScaleNormal="90" zoomScalePageLayoutView="0" workbookViewId="0" topLeftCell="A1">
      <selection activeCell="I5" sqref="I5"/>
    </sheetView>
  </sheetViews>
  <sheetFormatPr defaultColWidth="9.00390625" defaultRowHeight="15.75"/>
  <cols>
    <col min="1" max="1" width="11.50390625" style="14" bestFit="1" customWidth="1"/>
    <col min="2" max="2" width="9.875" style="12" bestFit="1" customWidth="1"/>
    <col min="3" max="3" width="11.50390625" style="12" bestFit="1" customWidth="1"/>
    <col min="4" max="4" width="9.125" style="12" bestFit="1" customWidth="1"/>
    <col min="5" max="5" width="9.875" style="12" bestFit="1" customWidth="1"/>
    <col min="6" max="8" width="8.50390625" style="12" bestFit="1" customWidth="1"/>
    <col min="9" max="9" width="49.625" style="12" customWidth="1"/>
    <col min="10" max="10" width="12.375" style="12" bestFit="1" customWidth="1"/>
    <col min="11" max="11" width="23.00390625" style="12" bestFit="1" customWidth="1"/>
    <col min="12" max="12" width="28.625" style="12" customWidth="1"/>
    <col min="13" max="13" width="10.375" style="12" bestFit="1" customWidth="1"/>
    <col min="14" max="14" width="8.50390625" style="12" bestFit="1" customWidth="1"/>
    <col min="15" max="16384" width="8.875" style="12" customWidth="1"/>
  </cols>
  <sheetData>
    <row r="1" spans="1:14" ht="13.5">
      <c r="A1" s="13" t="s">
        <v>6</v>
      </c>
      <c r="B1" s="7" t="s">
        <v>7</v>
      </c>
      <c r="C1" s="8" t="s">
        <v>8</v>
      </c>
      <c r="D1" s="8" t="s">
        <v>9</v>
      </c>
      <c r="E1" s="9" t="s">
        <v>0</v>
      </c>
      <c r="F1" s="8" t="s">
        <v>10</v>
      </c>
      <c r="G1" s="8" t="s">
        <v>11</v>
      </c>
      <c r="H1" s="10" t="s">
        <v>1</v>
      </c>
      <c r="I1" s="10" t="s">
        <v>12</v>
      </c>
      <c r="J1" s="9" t="s">
        <v>2</v>
      </c>
      <c r="K1" s="9" t="s">
        <v>24</v>
      </c>
      <c r="L1" s="9" t="s">
        <v>25</v>
      </c>
      <c r="M1" s="9" t="s">
        <v>3</v>
      </c>
      <c r="N1" s="9" t="s">
        <v>4</v>
      </c>
    </row>
    <row r="2" spans="1:16" s="67" customFormat="1" ht="12.75" customHeight="1">
      <c r="A2" s="50">
        <v>43321</v>
      </c>
      <c r="B2" s="51">
        <v>0.5208333333333334</v>
      </c>
      <c r="C2" s="57">
        <f aca="true" t="shared" si="0" ref="C2:C8">A2</f>
        <v>43321</v>
      </c>
      <c r="D2" s="51">
        <f>B2+TIME(1,0,0)</f>
        <v>0.5625</v>
      </c>
      <c r="E2" s="52">
        <f>A2</f>
        <v>43321</v>
      </c>
      <c r="F2" s="53" t="s">
        <v>87</v>
      </c>
      <c r="G2" s="53" t="s">
        <v>88</v>
      </c>
      <c r="H2" s="54" t="s">
        <v>89</v>
      </c>
      <c r="I2" s="65" t="s">
        <v>95</v>
      </c>
      <c r="J2" s="56" t="s">
        <v>96</v>
      </c>
      <c r="K2" s="56" t="s">
        <v>97</v>
      </c>
      <c r="L2" s="43" t="s">
        <v>98</v>
      </c>
      <c r="M2" s="56" t="s">
        <v>99</v>
      </c>
      <c r="N2" s="56">
        <v>50</v>
      </c>
      <c r="O2" s="22"/>
      <c r="P2" s="22"/>
    </row>
    <row r="3" spans="1:16" s="67" customFormat="1" ht="12.75" customHeight="1">
      <c r="A3" s="50">
        <v>43322</v>
      </c>
      <c r="B3" s="51">
        <v>0.5</v>
      </c>
      <c r="C3" s="57">
        <f t="shared" si="0"/>
        <v>43322</v>
      </c>
      <c r="D3" s="51">
        <v>0.5625</v>
      </c>
      <c r="E3" s="52" t="s">
        <v>106</v>
      </c>
      <c r="F3" s="53" t="s">
        <v>87</v>
      </c>
      <c r="G3" s="53" t="s">
        <v>88</v>
      </c>
      <c r="H3" s="54" t="s">
        <v>102</v>
      </c>
      <c r="I3" s="59" t="s">
        <v>107</v>
      </c>
      <c r="J3" s="56" t="s">
        <v>108</v>
      </c>
      <c r="K3" s="56" t="s">
        <v>109</v>
      </c>
      <c r="L3" s="62" t="s">
        <v>85</v>
      </c>
      <c r="M3" s="63" t="s">
        <v>78</v>
      </c>
      <c r="N3" s="56">
        <v>50</v>
      </c>
      <c r="O3" s="22"/>
      <c r="P3" s="22"/>
    </row>
    <row r="4" spans="1:16" s="67" customFormat="1" ht="12.75" customHeight="1">
      <c r="A4" s="50">
        <v>43327</v>
      </c>
      <c r="B4" s="51">
        <v>0.3125</v>
      </c>
      <c r="C4" s="57">
        <f t="shared" si="0"/>
        <v>43327</v>
      </c>
      <c r="D4" s="51">
        <f>B4+TIME(1,0,0)</f>
        <v>0.3541666666666667</v>
      </c>
      <c r="E4" s="52">
        <f>A4</f>
        <v>43327</v>
      </c>
      <c r="F4" s="53" t="s">
        <v>87</v>
      </c>
      <c r="G4" s="53" t="s">
        <v>88</v>
      </c>
      <c r="H4" s="54" t="s">
        <v>89</v>
      </c>
      <c r="I4" s="65" t="s">
        <v>100</v>
      </c>
      <c r="J4" s="56" t="s">
        <v>101</v>
      </c>
      <c r="K4" s="56" t="s">
        <v>97</v>
      </c>
      <c r="L4" s="43" t="s">
        <v>61</v>
      </c>
      <c r="M4" s="56" t="s">
        <v>99</v>
      </c>
      <c r="N4" s="56">
        <v>50</v>
      </c>
      <c r="O4" s="22"/>
      <c r="P4" s="22"/>
    </row>
    <row r="5" spans="1:16" s="67" customFormat="1" ht="12.75" customHeight="1">
      <c r="A5" s="57">
        <v>43328</v>
      </c>
      <c r="B5" s="51">
        <v>0.5208333333333334</v>
      </c>
      <c r="C5" s="57">
        <f t="shared" si="0"/>
        <v>43328</v>
      </c>
      <c r="D5" s="51">
        <v>0.5625</v>
      </c>
      <c r="E5" s="52" t="s">
        <v>75</v>
      </c>
      <c r="F5" s="58" t="s">
        <v>34</v>
      </c>
      <c r="G5" s="58" t="s">
        <v>35</v>
      </c>
      <c r="H5" s="58" t="s">
        <v>36</v>
      </c>
      <c r="I5" s="59" t="s">
        <v>82</v>
      </c>
      <c r="J5" s="60" t="s">
        <v>83</v>
      </c>
      <c r="K5" s="61" t="s">
        <v>84</v>
      </c>
      <c r="L5" s="62" t="s">
        <v>85</v>
      </c>
      <c r="M5" s="63" t="s">
        <v>86</v>
      </c>
      <c r="N5" s="56">
        <v>30</v>
      </c>
      <c r="O5" s="22"/>
      <c r="P5" s="22"/>
    </row>
    <row r="6" spans="1:16" s="67" customFormat="1" ht="12.75" customHeight="1">
      <c r="A6" s="50">
        <v>43329</v>
      </c>
      <c r="B6" s="51">
        <v>0.3125</v>
      </c>
      <c r="C6" s="57">
        <f t="shared" si="0"/>
        <v>43329</v>
      </c>
      <c r="D6" s="51">
        <v>0.375</v>
      </c>
      <c r="E6" s="52">
        <v>43119</v>
      </c>
      <c r="F6" s="53" t="s">
        <v>87</v>
      </c>
      <c r="G6" s="53" t="s">
        <v>88</v>
      </c>
      <c r="H6" s="54" t="s">
        <v>89</v>
      </c>
      <c r="I6" s="55" t="s">
        <v>90</v>
      </c>
      <c r="J6" s="56" t="s">
        <v>91</v>
      </c>
      <c r="K6" s="56" t="s">
        <v>92</v>
      </c>
      <c r="L6" s="62" t="s">
        <v>85</v>
      </c>
      <c r="M6" s="63" t="s">
        <v>86</v>
      </c>
      <c r="N6" s="56">
        <v>50</v>
      </c>
      <c r="O6" s="22"/>
      <c r="P6" s="22"/>
    </row>
    <row r="7" spans="1:124" s="66" customFormat="1" ht="16.5" customHeight="1">
      <c r="A7" s="50">
        <v>43336</v>
      </c>
      <c r="B7" s="51">
        <v>0.3125</v>
      </c>
      <c r="C7" s="57">
        <f t="shared" si="0"/>
        <v>43336</v>
      </c>
      <c r="D7" s="51">
        <v>0.375</v>
      </c>
      <c r="E7" s="52">
        <v>43119</v>
      </c>
      <c r="F7" s="53" t="s">
        <v>87</v>
      </c>
      <c r="G7" s="53" t="s">
        <v>88</v>
      </c>
      <c r="H7" s="54" t="s">
        <v>89</v>
      </c>
      <c r="I7" s="55" t="s">
        <v>93</v>
      </c>
      <c r="J7" s="56" t="s">
        <v>94</v>
      </c>
      <c r="K7" s="56" t="s">
        <v>92</v>
      </c>
      <c r="L7" s="62" t="s">
        <v>85</v>
      </c>
      <c r="M7" s="63" t="s">
        <v>86</v>
      </c>
      <c r="N7" s="56">
        <v>50</v>
      </c>
      <c r="O7" s="22"/>
      <c r="P7" s="22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</row>
    <row r="8" spans="1:124" s="66" customFormat="1" ht="16.5" customHeight="1">
      <c r="A8" s="50">
        <v>43341</v>
      </c>
      <c r="B8" s="51">
        <v>0.3125</v>
      </c>
      <c r="C8" s="57">
        <f t="shared" si="0"/>
        <v>43341</v>
      </c>
      <c r="D8" s="51">
        <v>0.3541666666666667</v>
      </c>
      <c r="E8" s="52">
        <v>43110</v>
      </c>
      <c r="F8" s="53" t="s">
        <v>87</v>
      </c>
      <c r="G8" s="53" t="s">
        <v>88</v>
      </c>
      <c r="H8" s="54" t="s">
        <v>102</v>
      </c>
      <c r="I8" s="59" t="s">
        <v>103</v>
      </c>
      <c r="J8" s="56" t="s">
        <v>104</v>
      </c>
      <c r="K8" s="56" t="s">
        <v>104</v>
      </c>
      <c r="L8" s="43" t="s">
        <v>77</v>
      </c>
      <c r="M8" s="56" t="s">
        <v>105</v>
      </c>
      <c r="N8" s="56">
        <v>50</v>
      </c>
      <c r="O8" s="22"/>
      <c r="P8" s="22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</row>
  </sheetData>
  <sheetProtection/>
  <autoFilter ref="A1:N1">
    <sortState ref="A2:N8">
      <sortCondition sortBy="value" ref="A2:A8"/>
    </sortState>
  </autoFilter>
  <conditionalFormatting sqref="A1:O1">
    <cfRule type="expression" priority="129" dxfId="14" stopIfTrue="1">
      <formula>(COUNTIF($J1,"*"&amp;"聯合討論會"&amp;"*")&gt;0)</formula>
    </cfRule>
    <cfRule type="expression" priority="130" dxfId="13" stopIfTrue="1">
      <formula>(COUNTIF($I1,"*"&amp;"部學術"&amp;"*")&gt;0)</formula>
    </cfRule>
    <cfRule type="expression" priority="131" dxfId="1" stopIfTrue="1">
      <formula>(COUNTIF($J1,"*"&amp;"回饋會議"&amp;"*")&gt;0)</formula>
    </cfRule>
    <cfRule type="expression" priority="132" dxfId="1" stopIfTrue="1">
      <formula>(COUNTIF($J1,"*"&amp;"臨床教師"&amp;"*")&gt;0)</formula>
    </cfRule>
    <cfRule type="expression" priority="133" dxfId="0" stopIfTrue="1">
      <formula>(COUNTIF($H1,"行政會議")&gt;0)</formula>
    </cfRule>
  </conditionalFormatting>
  <conditionalFormatting sqref="L1:M1">
    <cfRule type="expression" priority="128" dxfId="180">
      <formula>(COUNTIF($M1,"*"&amp;"待確認"&amp;"*")&gt;0)</formula>
    </cfRule>
  </conditionalFormatting>
  <conditionalFormatting sqref="A1:O1">
    <cfRule type="expression" priority="127" dxfId="8">
      <formula>(COUNTIF($I1,"*"&amp;"全院演講"&amp;"*")&gt;0)</formula>
    </cfRule>
  </conditionalFormatting>
  <conditionalFormatting sqref="A7:K7 C8">
    <cfRule type="expression" priority="7" dxfId="1" stopIfTrue="1">
      <formula>(COUNTIF($J7,"*"&amp;"臨床教師"&amp;"*")&gt;0)</formula>
    </cfRule>
    <cfRule type="expression" priority="8" dxfId="0" stopIfTrue="1">
      <formula>(COUNTIF($H7,"行政會議")&gt;0)</formula>
    </cfRule>
  </conditionalFormatting>
  <conditionalFormatting sqref="A7:K7 M7:N7 C8">
    <cfRule type="expression" priority="5" dxfId="1">
      <formula>(COUNTIF($J7,"中醫婦科臨床教師會議")&gt;0)</formula>
    </cfRule>
    <cfRule type="expression" priority="6" dxfId="0">
      <formula>(COUNTIF($H7,"行政會議")&gt;0)</formula>
    </cfRule>
  </conditionalFormatting>
  <conditionalFormatting sqref="A8:K8">
    <cfRule type="expression" priority="3" dxfId="1" stopIfTrue="1">
      <formula>(COUNTIF($J8,"*"&amp;"臨床教師"&amp;"*")&gt;0)</formula>
    </cfRule>
    <cfRule type="expression" priority="4" dxfId="0" stopIfTrue="1">
      <formula>(COUNTIF($H8,"行政會議")&gt;0)</formula>
    </cfRule>
  </conditionalFormatting>
  <conditionalFormatting sqref="A8:K8 M8:N8">
    <cfRule type="expression" priority="1" dxfId="1">
      <formula>(COUNTIF($J8,"中醫婦科臨床教師會議")&gt;0)</formula>
    </cfRule>
    <cfRule type="expression" priority="2" dxfId="0">
      <formula>(COUNTIF($H8,"行政會議")&gt;0)</formula>
    </cfRule>
  </conditionalFormatting>
  <printOptions/>
  <pageMargins left="0.75" right="0.75" top="1" bottom="1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="80" zoomScaleNormal="80" zoomScalePageLayoutView="0" workbookViewId="0" topLeftCell="A1">
      <selection activeCell="I8" sqref="I8"/>
    </sheetView>
  </sheetViews>
  <sheetFormatPr defaultColWidth="9.00390625" defaultRowHeight="15.75"/>
  <cols>
    <col min="1" max="1" width="10.875" style="0" bestFit="1" customWidth="1"/>
    <col min="2" max="2" width="9.875" style="0" bestFit="1" customWidth="1"/>
    <col min="3" max="3" width="10.875" style="0" bestFit="1" customWidth="1"/>
    <col min="4" max="4" width="9.125" style="0" bestFit="1" customWidth="1"/>
    <col min="5" max="5" width="6.875" style="0" bestFit="1" customWidth="1"/>
    <col min="6" max="8" width="8.50390625" style="0" bestFit="1" customWidth="1"/>
    <col min="9" max="9" width="46.875" style="0" bestFit="1" customWidth="1"/>
    <col min="10" max="10" width="12.375" style="0" bestFit="1" customWidth="1"/>
    <col min="11" max="11" width="23.00390625" style="0" bestFit="1" customWidth="1"/>
    <col min="12" max="12" width="26.125" style="0" bestFit="1" customWidth="1"/>
    <col min="13" max="13" width="10.375" style="0" bestFit="1" customWidth="1"/>
    <col min="14" max="14" width="8.50390625" style="0" bestFit="1" customWidth="1"/>
  </cols>
  <sheetData>
    <row r="1" spans="1:14" s="12" customFormat="1" ht="13.5">
      <c r="A1" s="6" t="s">
        <v>6</v>
      </c>
      <c r="B1" s="7" t="s">
        <v>7</v>
      </c>
      <c r="C1" s="8" t="s">
        <v>8</v>
      </c>
      <c r="D1" s="8" t="s">
        <v>9</v>
      </c>
      <c r="E1" s="9" t="s">
        <v>0</v>
      </c>
      <c r="F1" s="8" t="s">
        <v>10</v>
      </c>
      <c r="G1" s="8" t="s">
        <v>11</v>
      </c>
      <c r="H1" s="10" t="s">
        <v>1</v>
      </c>
      <c r="I1" s="10" t="s">
        <v>12</v>
      </c>
      <c r="J1" s="9" t="s">
        <v>2</v>
      </c>
      <c r="K1" s="9" t="s">
        <v>13</v>
      </c>
      <c r="L1" s="9" t="s">
        <v>14</v>
      </c>
      <c r="M1" s="9" t="s">
        <v>3</v>
      </c>
      <c r="N1" s="9" t="s">
        <v>4</v>
      </c>
    </row>
    <row r="2" spans="1:16" s="67" customFormat="1" ht="12.75" customHeight="1">
      <c r="A2" s="23">
        <v>43332</v>
      </c>
      <c r="B2" s="15">
        <v>0.5208333333333334</v>
      </c>
      <c r="C2" s="23">
        <f>A2</f>
        <v>43332</v>
      </c>
      <c r="D2" s="15">
        <v>0.5625</v>
      </c>
      <c r="E2" s="16">
        <v>43115</v>
      </c>
      <c r="F2" s="17" t="s">
        <v>15</v>
      </c>
      <c r="G2" s="17" t="s">
        <v>16</v>
      </c>
      <c r="H2" s="18" t="s">
        <v>21</v>
      </c>
      <c r="I2" s="19" t="s">
        <v>76</v>
      </c>
      <c r="J2" s="20" t="s">
        <v>80</v>
      </c>
      <c r="K2" s="20" t="s">
        <v>5</v>
      </c>
      <c r="L2" s="21" t="s">
        <v>110</v>
      </c>
      <c r="M2" s="20" t="s">
        <v>32</v>
      </c>
      <c r="N2" s="20">
        <v>50</v>
      </c>
      <c r="O2" s="22"/>
      <c r="P2" s="22"/>
    </row>
    <row r="3" spans="1:14" s="67" customFormat="1" ht="12.75" customHeight="1">
      <c r="A3" s="23">
        <v>43335</v>
      </c>
      <c r="B3" s="15">
        <v>0.5</v>
      </c>
      <c r="C3" s="23">
        <f>A3</f>
        <v>43335</v>
      </c>
      <c r="D3" s="15">
        <v>0.5416666666666666</v>
      </c>
      <c r="E3" s="16">
        <v>43125</v>
      </c>
      <c r="F3" s="17" t="s">
        <v>15</v>
      </c>
      <c r="G3" s="17" t="s">
        <v>16</v>
      </c>
      <c r="H3" s="18" t="s">
        <v>21</v>
      </c>
      <c r="I3" s="19" t="s">
        <v>31</v>
      </c>
      <c r="J3" s="20" t="s">
        <v>28</v>
      </c>
      <c r="K3" s="20" t="s">
        <v>131</v>
      </c>
      <c r="L3" s="21" t="s">
        <v>26</v>
      </c>
      <c r="M3" s="20" t="s">
        <v>112</v>
      </c>
      <c r="N3" s="20">
        <v>50</v>
      </c>
    </row>
    <row r="4" spans="1:16" s="67" customFormat="1" ht="12.75" customHeight="1">
      <c r="A4" s="23">
        <v>43336</v>
      </c>
      <c r="B4" s="15">
        <v>0.5</v>
      </c>
      <c r="C4" s="23">
        <f>A4</f>
        <v>43336</v>
      </c>
      <c r="D4" s="15">
        <v>0.5416666666666666</v>
      </c>
      <c r="E4" s="16">
        <v>43116</v>
      </c>
      <c r="F4" s="17" t="s">
        <v>15</v>
      </c>
      <c r="G4" s="17" t="s">
        <v>16</v>
      </c>
      <c r="H4" s="18" t="s">
        <v>21</v>
      </c>
      <c r="I4" s="19" t="s">
        <v>29</v>
      </c>
      <c r="J4" s="20" t="s">
        <v>81</v>
      </c>
      <c r="K4" s="20" t="s">
        <v>79</v>
      </c>
      <c r="L4" s="21" t="s">
        <v>111</v>
      </c>
      <c r="M4" s="20" t="s">
        <v>27</v>
      </c>
      <c r="N4" s="20">
        <v>50</v>
      </c>
      <c r="O4" s="22"/>
      <c r="P4" s="22"/>
    </row>
    <row r="20" ht="15.75">
      <c r="B20" t="s">
        <v>37</v>
      </c>
    </row>
  </sheetData>
  <sheetProtection/>
  <autoFilter ref="A1:N1"/>
  <conditionalFormatting sqref="B1:O1">
    <cfRule type="expression" priority="49" dxfId="14" stopIfTrue="1">
      <formula>(COUNTIF($J1,"*"&amp;"聯合討論會"&amp;"*")&gt;0)</formula>
    </cfRule>
    <cfRule type="expression" priority="50" dxfId="13" stopIfTrue="1">
      <formula>(COUNTIF($I1,"*"&amp;"部學術"&amp;"*")&gt;0)</formula>
    </cfRule>
    <cfRule type="expression" priority="51" dxfId="1" stopIfTrue="1">
      <formula>(COUNTIF($J1,"*"&amp;"回饋會議"&amp;"*")&gt;0)</formula>
    </cfRule>
    <cfRule type="expression" priority="52" dxfId="1" stopIfTrue="1">
      <formula>(COUNTIF($J1,"*"&amp;"臨床教師"&amp;"*")&gt;0)</formula>
    </cfRule>
    <cfRule type="expression" priority="53" dxfId="0" stopIfTrue="1">
      <formula>(COUNTIF($H1,"行政會議")&gt;0)</formula>
    </cfRule>
  </conditionalFormatting>
  <conditionalFormatting sqref="M1">
    <cfRule type="expression" priority="48" dxfId="180">
      <formula>(COUNTIF($M1,"*"&amp;"待確認"&amp;"*")&gt;0)</formula>
    </cfRule>
  </conditionalFormatting>
  <conditionalFormatting sqref="B1:O1">
    <cfRule type="expression" priority="47" dxfId="8">
      <formula>(COUNTIF($I1,"*"&amp;"全院演講"&amp;"*")&gt;0)</formula>
    </cfRule>
  </conditionalFormatting>
  <conditionalFormatting sqref="A1:N1">
    <cfRule type="expression" priority="42" dxfId="14" stopIfTrue="1">
      <formula>(COUNTIF($J1,"*"&amp;"聯合討論會"&amp;"*")&gt;0)</formula>
    </cfRule>
    <cfRule type="expression" priority="43" dxfId="13" stopIfTrue="1">
      <formula>(COUNTIF($I1,"*"&amp;"部學術"&amp;"*")&gt;0)</formula>
    </cfRule>
    <cfRule type="expression" priority="44" dxfId="1" stopIfTrue="1">
      <formula>(COUNTIF($J1,"*"&amp;"回饋會議"&amp;"*")&gt;0)</formula>
    </cfRule>
    <cfRule type="expression" priority="45" dxfId="1" stopIfTrue="1">
      <formula>(COUNTIF($J1,"*"&amp;"臨床教師"&amp;"*")&gt;0)</formula>
    </cfRule>
    <cfRule type="expression" priority="46" dxfId="0" stopIfTrue="1">
      <formula>(COUNTIF($H1,"行政會議")&gt;0)</formula>
    </cfRule>
  </conditionalFormatting>
  <conditionalFormatting sqref="L1">
    <cfRule type="expression" priority="41" dxfId="180">
      <formula>(COUNTIF($M1,"*"&amp;"待確認"&amp;"*")&gt;0)</formula>
    </cfRule>
  </conditionalFormatting>
  <conditionalFormatting sqref="A1:N1">
    <cfRule type="expression" priority="40" dxfId="8">
      <formula>(COUNTIF($I1,"*"&amp;"全院演講"&amp;"*")&gt;0)</formula>
    </cfRule>
  </conditionalFormatting>
  <conditionalFormatting sqref="A1:N1">
    <cfRule type="expression" priority="35" dxfId="14" stopIfTrue="1">
      <formula>(COUNTIF($J1,"*"&amp;"聯合討論會"&amp;"*")&gt;0)</formula>
    </cfRule>
    <cfRule type="expression" priority="36" dxfId="13" stopIfTrue="1">
      <formula>(COUNTIF($I1,"*"&amp;"部學術"&amp;"*")&gt;0)</formula>
    </cfRule>
    <cfRule type="expression" priority="37" dxfId="1" stopIfTrue="1">
      <formula>(COUNTIF($J1,"*"&amp;"回饋會議"&amp;"*")&gt;0)</formula>
    </cfRule>
    <cfRule type="expression" priority="38" dxfId="1" stopIfTrue="1">
      <formula>(COUNTIF($J1,"*"&amp;"臨床教師"&amp;"*")&gt;0)</formula>
    </cfRule>
    <cfRule type="expression" priority="39" dxfId="0" stopIfTrue="1">
      <formula>(COUNTIF($H1,"行政會議")&gt;0)</formula>
    </cfRule>
  </conditionalFormatting>
  <conditionalFormatting sqref="L1">
    <cfRule type="expression" priority="34" dxfId="180">
      <formula>(COUNTIF($M1,"*"&amp;"待確認"&amp;"*")&gt;0)</formula>
    </cfRule>
  </conditionalFormatting>
  <conditionalFormatting sqref="A1:N1">
    <cfRule type="expression" priority="33" dxfId="8">
      <formula>(COUNTIF($I1,"*"&amp;"全院演講"&amp;"*")&gt;0)</formula>
    </cfRule>
  </conditionalFormatting>
  <conditionalFormatting sqref="A1:N1">
    <cfRule type="expression" priority="28" dxfId="14" stopIfTrue="1">
      <formula>(COUNTIF($J1,"*"&amp;"聯合討論會"&amp;"*")&gt;0)</formula>
    </cfRule>
    <cfRule type="expression" priority="29" dxfId="13" stopIfTrue="1">
      <formula>(COUNTIF($I1,"*"&amp;"部學術"&amp;"*")&gt;0)</formula>
    </cfRule>
    <cfRule type="expression" priority="30" dxfId="1" stopIfTrue="1">
      <formula>(COUNTIF($J1,"*"&amp;"回饋會議"&amp;"*")&gt;0)</formula>
    </cfRule>
    <cfRule type="expression" priority="31" dxfId="1" stopIfTrue="1">
      <formula>(COUNTIF($J1,"*"&amp;"臨床教師"&amp;"*")&gt;0)</formula>
    </cfRule>
    <cfRule type="expression" priority="32" dxfId="0" stopIfTrue="1">
      <formula>(COUNTIF($H1,"行政會議")&gt;0)</formula>
    </cfRule>
  </conditionalFormatting>
  <conditionalFormatting sqref="L1">
    <cfRule type="expression" priority="27" dxfId="180">
      <formula>(COUNTIF($M1,"*"&amp;"待確認"&amp;"*")&gt;0)</formula>
    </cfRule>
  </conditionalFormatting>
  <conditionalFormatting sqref="A1:N1">
    <cfRule type="expression" priority="26" dxfId="8">
      <formula>(COUNTIF($I1,"*"&amp;"全院演講"&amp;"*")&gt;0)</formula>
    </cfRule>
  </conditionalFormatting>
  <conditionalFormatting sqref="A1:N1">
    <cfRule type="expression" priority="21" dxfId="14" stopIfTrue="1">
      <formula>(COUNTIF($J1,"*"&amp;"聯合討論會"&amp;"*")&gt;0)</formula>
    </cfRule>
    <cfRule type="expression" priority="22" dxfId="13" stopIfTrue="1">
      <formula>(COUNTIF($I1,"*"&amp;"部學術"&amp;"*")&gt;0)</formula>
    </cfRule>
    <cfRule type="expression" priority="23" dxfId="1" stopIfTrue="1">
      <formula>(COUNTIF($J1,"*"&amp;"回饋會議"&amp;"*")&gt;0)</formula>
    </cfRule>
    <cfRule type="expression" priority="24" dxfId="1" stopIfTrue="1">
      <formula>(COUNTIF($J1,"*"&amp;"臨床教師"&amp;"*")&gt;0)</formula>
    </cfRule>
    <cfRule type="expression" priority="25" dxfId="0" stopIfTrue="1">
      <formula>(COUNTIF($H1,"行政會議")&gt;0)</formula>
    </cfRule>
  </conditionalFormatting>
  <conditionalFormatting sqref="L1">
    <cfRule type="expression" priority="20" dxfId="180">
      <formula>(COUNTIF($M1,"*"&amp;"待確認"&amp;"*")&gt;0)</formula>
    </cfRule>
  </conditionalFormatting>
  <conditionalFormatting sqref="A1:N1">
    <cfRule type="expression" priority="19" dxfId="8">
      <formula>(COUNTIF($I1,"*"&amp;"全院演講"&amp;"*")&gt;0)</formula>
    </cfRule>
  </conditionalFormatting>
  <conditionalFormatting sqref="B2">
    <cfRule type="expression" priority="7" dxfId="1" stopIfTrue="1">
      <formula>(COUNTIF(跨領域!#REF!,"*"&amp;"臨床教師"&amp;"*")&gt;0)</formula>
    </cfRule>
    <cfRule type="expression" priority="8" dxfId="0" stopIfTrue="1">
      <formula>(COUNTIF(跨領域!#REF!,"行政會議")&gt;0)</formula>
    </cfRule>
  </conditionalFormatting>
  <conditionalFormatting sqref="B3">
    <cfRule type="expression" priority="5" dxfId="1" stopIfTrue="1">
      <formula>(COUNTIF(跨領域!#REF!,"*"&amp;"臨床教師"&amp;"*")&gt;0)</formula>
    </cfRule>
    <cfRule type="expression" priority="6" dxfId="0" stopIfTrue="1">
      <formula>(COUNTIF(跨領域!#REF!,"行政會議")&gt;0)</formula>
    </cfRule>
  </conditionalFormatting>
  <conditionalFormatting sqref="L4:N4 A4:B4 D4:I4">
    <cfRule type="expression" priority="3" dxfId="1">
      <formula>(COUNTIF($J4,"中醫婦科臨床教師會議")&gt;0)</formula>
    </cfRule>
    <cfRule type="expression" priority="4" dxfId="0">
      <formula>(COUNTIF($H4,"行政會議")&gt;0)</formula>
    </cfRule>
  </conditionalFormatting>
  <conditionalFormatting sqref="J4:K4">
    <cfRule type="expression" priority="1" dxfId="1">
      <formula>(COUNTIF(跨領域!#REF!,"中醫婦科臨床教師會議")&gt;0)</formula>
    </cfRule>
    <cfRule type="expression" priority="2" dxfId="0">
      <formula>(COUNTIF(跨領域!#REF!,"行政會議")&gt;0)</formula>
    </cfRule>
  </conditionalFormatting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Tsai Pei-Ju</dc:creator>
  <cp:keywords/>
  <dc:description/>
  <cp:lastModifiedBy>stor</cp:lastModifiedBy>
  <cp:lastPrinted>2017-06-02T09:30:58Z</cp:lastPrinted>
  <dcterms:created xsi:type="dcterms:W3CDTF">2017-05-23T15:13:19Z</dcterms:created>
  <dcterms:modified xsi:type="dcterms:W3CDTF">2018-07-31T07:10:54Z</dcterms:modified>
  <cp:category/>
  <cp:version/>
  <cp:contentType/>
  <cp:contentStatus/>
</cp:coreProperties>
</file>