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總表" sheetId="1" r:id="rId1"/>
    <sheet name="部行政" sheetId="2" r:id="rId2"/>
    <sheet name="部學術" sheetId="3" r:id="rId3"/>
    <sheet name="跨領域" sheetId="4" r:id="rId4"/>
  </sheets>
  <definedNames>
    <definedName name="_xlnm._FilterDatabase" localSheetId="2" hidden="1">'部學術'!$A$1:$N$1</definedName>
    <definedName name="_xlnm._FilterDatabase" localSheetId="3" hidden="1">'跨領域'!$A$1:$N$1</definedName>
    <definedName name="_xlnm._FilterDatabase" localSheetId="0" hidden="1">'總表'!$A$2:$N$104</definedName>
  </definedNames>
  <calcPr fullCalcOnLoad="1"/>
</workbook>
</file>

<file path=xl/sharedStrings.xml><?xml version="1.0" encoding="utf-8"?>
<sst xmlns="http://schemas.openxmlformats.org/spreadsheetml/2006/main" count="1086" uniqueCount="460">
  <si>
    <t>星期</t>
  </si>
  <si>
    <t>主辦單位</t>
  </si>
  <si>
    <t>演講者</t>
  </si>
  <si>
    <t>需參加人員</t>
  </si>
  <si>
    <t>預估人數</t>
  </si>
  <si>
    <t>陳俊良部長</t>
  </si>
  <si>
    <t>Start Date</t>
  </si>
  <si>
    <t>Start Time</t>
  </si>
  <si>
    <t>End Date</t>
  </si>
  <si>
    <t>End Time</t>
  </si>
  <si>
    <t>訓練類別</t>
  </si>
  <si>
    <t>訓練細目</t>
  </si>
  <si>
    <t>Subject</t>
  </si>
  <si>
    <t>主持人</t>
  </si>
  <si>
    <t>Location</t>
  </si>
  <si>
    <t>專業訓練</t>
  </si>
  <si>
    <t>專業課程</t>
  </si>
  <si>
    <t>主持人</t>
  </si>
  <si>
    <t>Location</t>
  </si>
  <si>
    <t>V+R</t>
  </si>
  <si>
    <t>部行政</t>
  </si>
  <si>
    <t>部學術</t>
  </si>
  <si>
    <t>楊建中主任/許珮毓副主任</t>
  </si>
  <si>
    <t>主持人</t>
  </si>
  <si>
    <t>Location</t>
  </si>
  <si>
    <t>主持人</t>
  </si>
  <si>
    <t>Location</t>
  </si>
  <si>
    <t>桃園分院八樓中醫病房討論室</t>
  </si>
  <si>
    <t>桃園分院八樓中醫會議室</t>
  </si>
  <si>
    <t>V+R+I</t>
  </si>
  <si>
    <t>病房住院醫師</t>
  </si>
  <si>
    <t>林口院區跨領域中醫中藥護理聯合討論會</t>
  </si>
  <si>
    <t>V+ CR</t>
  </si>
  <si>
    <t>陳玉昇醫師</t>
  </si>
  <si>
    <t xml:space="preserve">V+ R + I </t>
  </si>
  <si>
    <t>桃園院區跨領域中醫中藥護理聯合討論會</t>
  </si>
  <si>
    <t>V+R＋I</t>
  </si>
  <si>
    <t>陳曉平醫師</t>
  </si>
  <si>
    <t>桃園分院八樓中醫部小會議室</t>
  </si>
  <si>
    <t>行政會議</t>
  </si>
  <si>
    <t>專業課程</t>
  </si>
  <si>
    <t>桃園分院八樓中醫會議室</t>
  </si>
  <si>
    <t>專業訓練</t>
  </si>
  <si>
    <t>專業課程</t>
  </si>
  <si>
    <t>楊建中醫師</t>
  </si>
  <si>
    <t>葉柏巖醫師</t>
  </si>
  <si>
    <t>薛宏昇醫師</t>
  </si>
  <si>
    <t>V+R+I</t>
  </si>
  <si>
    <t>部學術</t>
  </si>
  <si>
    <t>婦科</t>
  </si>
  <si>
    <t>婦科科務會議</t>
  </si>
  <si>
    <t>高銘偵醫師</t>
  </si>
  <si>
    <t>桃園長庚小會議室</t>
  </si>
  <si>
    <t>許聿榕醫師</t>
  </si>
  <si>
    <t>桃園長庚小會議室</t>
  </si>
  <si>
    <t>許聿榕醫師</t>
  </si>
  <si>
    <t>許聿榕醫師</t>
  </si>
  <si>
    <t>桃園長庚小會議室</t>
  </si>
  <si>
    <t>CR+I</t>
  </si>
  <si>
    <t>總醫師教學 -- 考卷檢討及婦科國考題教學</t>
  </si>
  <si>
    <t>Intern Orientation -- 婦科四診及身體診察</t>
  </si>
  <si>
    <t>總醫師教學 -- 育齡婦女基礎體溫測量判讀及治療</t>
  </si>
  <si>
    <t>鄭為仁醫師</t>
  </si>
  <si>
    <t>EBM club</t>
  </si>
  <si>
    <t>李科宏主任</t>
  </si>
  <si>
    <t>曾珠堯醫師</t>
  </si>
  <si>
    <t>V+ R</t>
  </si>
  <si>
    <t xml:space="preserve">   </t>
  </si>
  <si>
    <t>楊賢鴻主任</t>
  </si>
  <si>
    <t>臨床教師會議</t>
  </si>
  <si>
    <t>106年11月中醫部行政學術活動表</t>
  </si>
  <si>
    <t>楊建中醫師</t>
  </si>
  <si>
    <t>陳俊良部長</t>
  </si>
  <si>
    <t>台北兒童早療大樓B1會議室</t>
  </si>
  <si>
    <t>台北兒童早療大樓B1會議室</t>
  </si>
  <si>
    <t>專業訓練</t>
  </si>
  <si>
    <t>專業課程</t>
  </si>
  <si>
    <t>內兒科</t>
  </si>
  <si>
    <t>中醫內兒科學術會議: 病案討論</t>
  </si>
  <si>
    <t>林口3G精神科討論室</t>
  </si>
  <si>
    <t>V+R+I</t>
  </si>
  <si>
    <t>部學術</t>
  </si>
  <si>
    <t>R</t>
  </si>
  <si>
    <t>I</t>
  </si>
  <si>
    <t>一般行政</t>
  </si>
  <si>
    <t>行政會議</t>
  </si>
  <si>
    <t>行政會議</t>
  </si>
  <si>
    <t>桃園分院八樓中醫病房</t>
  </si>
  <si>
    <t>病房Chart round(下半月)</t>
  </si>
  <si>
    <t>高定一醫師</t>
  </si>
  <si>
    <t>黃悅翔 醫師</t>
  </si>
  <si>
    <t>製表：R4 許聿榕 GSM 35432 (2017/11/22)</t>
  </si>
  <si>
    <t>婦科</t>
  </si>
  <si>
    <t>林玫君醫師</t>
  </si>
  <si>
    <t>郭順利醫師</t>
  </si>
  <si>
    <t>VS Lec I：妊娠病及產後調理</t>
  </si>
  <si>
    <t>高銘偵醫師</t>
  </si>
  <si>
    <t>台北3F中醫門診區</t>
  </si>
  <si>
    <t>V+I+(R)</t>
  </si>
  <si>
    <t>陳曉暐醫師</t>
  </si>
  <si>
    <t>婦科主治醫師</t>
  </si>
  <si>
    <t>許聿榕醫師</t>
  </si>
  <si>
    <t>陳玉昇醫師</t>
  </si>
  <si>
    <t>蔡馥光醫師</t>
  </si>
  <si>
    <t>針傷科</t>
  </si>
  <si>
    <t>病房Morning meeting/Orientation</t>
  </si>
  <si>
    <t>曾珠堯醫師</t>
  </si>
  <si>
    <t>病房R</t>
  </si>
  <si>
    <t>針傷科-骨傷組</t>
  </si>
  <si>
    <t>李科宏主任</t>
  </si>
  <si>
    <t>林口復健大樓6樓中醫診區</t>
  </si>
  <si>
    <t>INTERN</t>
  </si>
  <si>
    <t>Chart round</t>
  </si>
  <si>
    <t>病房R</t>
  </si>
  <si>
    <t>一般行政</t>
  </si>
  <si>
    <t>針傷科務會議</t>
  </si>
  <si>
    <t>V+R</t>
  </si>
  <si>
    <t>會診業務與會診病例討論</t>
  </si>
  <si>
    <t>INTERN</t>
  </si>
  <si>
    <t>針傷全體</t>
  </si>
  <si>
    <t>陳禹瑾醫師</t>
  </si>
  <si>
    <r>
      <t>住院醫師教學-針刺介紹</t>
    </r>
  </si>
  <si>
    <r>
      <t>住院醫師教學-傷科手法介紹</t>
    </r>
  </si>
  <si>
    <t>R</t>
  </si>
  <si>
    <t>部務會議</t>
  </si>
  <si>
    <t>陳俊良部長</t>
  </si>
  <si>
    <t>楊晉瑋醫師</t>
  </si>
  <si>
    <t>科主任會議</t>
  </si>
  <si>
    <t>各科主任</t>
  </si>
  <si>
    <t>病房Chart round(上半月)</t>
  </si>
  <si>
    <t>陳俊良部長</t>
  </si>
  <si>
    <t>桃園分院八樓中醫部大會議室</t>
  </si>
  <si>
    <t>婦科</t>
  </si>
  <si>
    <t>中醫婦科全體醫師</t>
  </si>
  <si>
    <t>高銘偵醫師</t>
  </si>
  <si>
    <t>桃園長庚小會議室</t>
  </si>
  <si>
    <t>桃園分院八樓中醫部小會議室</t>
  </si>
  <si>
    <t>針傷科全體醫師</t>
  </si>
  <si>
    <t>針傷科臨床教師會議</t>
  </si>
  <si>
    <t>陳彥融醫師</t>
  </si>
  <si>
    <t>會診與臨床病例討論</t>
  </si>
  <si>
    <t>桃園長庚小會議室</t>
  </si>
  <si>
    <t>V+R</t>
  </si>
  <si>
    <t>部行政</t>
  </si>
  <si>
    <t>OSCE會議</t>
  </si>
  <si>
    <t>許中原醫師</t>
  </si>
  <si>
    <t>陳俊良部長</t>
  </si>
  <si>
    <t>桃園分院八樓中醫部小會議室</t>
  </si>
  <si>
    <t>V+R3+CR</t>
  </si>
  <si>
    <t>部學術</t>
  </si>
  <si>
    <t>專業訓練</t>
  </si>
  <si>
    <t>專業課程</t>
  </si>
  <si>
    <t>部學術</t>
  </si>
  <si>
    <t>鄭為仁醫師</t>
  </si>
  <si>
    <t>台北兒童早療大樓B1會議室</t>
  </si>
  <si>
    <t xml:space="preserve">V+ R + I </t>
  </si>
  <si>
    <t>V+R</t>
  </si>
  <si>
    <t>R</t>
  </si>
  <si>
    <t>第七梯Intern Test (後測)</t>
  </si>
  <si>
    <t>第八梯Intern Test (前測)</t>
  </si>
  <si>
    <t>林口長庚圖書館放映室</t>
  </si>
  <si>
    <t>V+I+(R)</t>
  </si>
  <si>
    <t>專業課程</t>
  </si>
  <si>
    <t>林口長庚圖書館放映室</t>
  </si>
  <si>
    <t>VS Lec II：子宮內膜異位症</t>
  </si>
  <si>
    <t>病例期刊專題討論</t>
  </si>
  <si>
    <t>洪健哲醫師/趙晏琳醫師</t>
  </si>
  <si>
    <t>VS Lec V：不孕症</t>
  </si>
  <si>
    <t>林口長庚圖書館放映室</t>
  </si>
  <si>
    <t>一般行政</t>
  </si>
  <si>
    <t>李宗翰醫師/吳泰錡醫師/翁逸翔醫師</t>
  </si>
  <si>
    <t>VS Lec IV：更年期症候群</t>
  </si>
  <si>
    <t>鄭為仁醫師</t>
  </si>
  <si>
    <t>高銘偵醫師</t>
  </si>
  <si>
    <t>桃園長庚小會議室</t>
  </si>
  <si>
    <t>第七梯Intern Test (後測)</t>
  </si>
  <si>
    <t>核心課程-媽媽手 &amp; 網球肘</t>
  </si>
  <si>
    <t>曾珠堯醫師</t>
  </si>
  <si>
    <t>核心課程-髕骨外翻</t>
  </si>
  <si>
    <t>專業訓練</t>
  </si>
  <si>
    <t>專業課程</t>
  </si>
  <si>
    <t>內兒科</t>
  </si>
  <si>
    <t>兒科住院醫師 Orientation</t>
  </si>
  <si>
    <t>專業訓練</t>
  </si>
  <si>
    <t>專業課程</t>
  </si>
  <si>
    <t>內兒科</t>
  </si>
  <si>
    <t>中醫內兒科學術會議: 病案討論</t>
  </si>
  <si>
    <t>王聖棻/王毓翔/謝豪 醫師</t>
  </si>
  <si>
    <t>黃悅翔醫師</t>
  </si>
  <si>
    <t>林口3G精神科討論室</t>
  </si>
  <si>
    <t>V+R+I</t>
  </si>
  <si>
    <t>陳俊良部長</t>
  </si>
  <si>
    <t>林口兒童大樓 J棟B2洗腎中心討論室</t>
  </si>
  <si>
    <t>V+R+內科I</t>
  </si>
  <si>
    <t>內兒科</t>
  </si>
  <si>
    <t>許珮毓醫師</t>
  </si>
  <si>
    <t>一般行政</t>
  </si>
  <si>
    <t>行政會議</t>
  </si>
  <si>
    <t>內兒科</t>
  </si>
  <si>
    <t>中醫內兒科行政會議</t>
  </si>
  <si>
    <t>江昆壕主任</t>
  </si>
  <si>
    <t>桃園分院八樓中醫會議室</t>
  </si>
  <si>
    <t>V+R</t>
  </si>
  <si>
    <t>一般行政</t>
  </si>
  <si>
    <t>中醫內兒科臨床教師會議</t>
  </si>
  <si>
    <t>內兒科主治醫師</t>
  </si>
  <si>
    <t>江昆壕主任</t>
  </si>
  <si>
    <t>桃園分院八樓中醫會議室</t>
  </si>
  <si>
    <t>陳藝瑄/邱鈺棠/許景翔//侯湘怡 醫師</t>
  </si>
  <si>
    <t>王品涵醫師</t>
  </si>
  <si>
    <t>內科實習醫師120方測驗後測 (第一組81-120方)、(第四組1-40方)</t>
  </si>
  <si>
    <t>王甜如醫師</t>
  </si>
  <si>
    <t>專業訓練</t>
  </si>
  <si>
    <t>專業課程</t>
  </si>
  <si>
    <t>內兒科</t>
  </si>
  <si>
    <t>兒科實習醫師前測暨Orientation</t>
  </si>
  <si>
    <t>專業訓練</t>
  </si>
  <si>
    <t>桃園分院八樓中醫病房</t>
  </si>
  <si>
    <t>專業訓練</t>
  </si>
  <si>
    <t>內兒科</t>
  </si>
  <si>
    <t>魏禎瑩/洪敏文//李柔 醫師</t>
  </si>
  <si>
    <t>V+R+I</t>
  </si>
  <si>
    <t>中醫內兒科學術會議: 病案討論(兒科)</t>
  </si>
  <si>
    <t>蔡名喬/顧德茜 醫師</t>
  </si>
  <si>
    <t>林口3G精神科討論室</t>
  </si>
  <si>
    <t>中西醫內兒科會診病例討論</t>
  </si>
  <si>
    <t>彭啟豪/王威鵬 醫師</t>
  </si>
  <si>
    <t>高定一 醫師</t>
  </si>
  <si>
    <t>V+R+I</t>
  </si>
  <si>
    <t>中醫內兒科實習住院醫師回饋會議</t>
  </si>
  <si>
    <t>內兒科醫師</t>
  </si>
  <si>
    <t>黃悅翔醫師</t>
  </si>
  <si>
    <t>專業訓練</t>
  </si>
  <si>
    <t>內兒科</t>
  </si>
  <si>
    <t>中醫內兒科學術會議: 病案討論</t>
  </si>
  <si>
    <t>張育佳/陳建芫/柯婉婷 醫師</t>
  </si>
  <si>
    <t>V+R+I</t>
  </si>
  <si>
    <t>專業課程</t>
  </si>
  <si>
    <t>內兒科</t>
  </si>
  <si>
    <t>兒科實習醫師後測暨國考題檢討</t>
  </si>
  <si>
    <t>I</t>
  </si>
  <si>
    <t>中醫內兒科學術會議: 病案討論(兒科)</t>
  </si>
  <si>
    <t>吳允琛/洪梓鐘/謝采恆/賴光啟/蕭凱怡//吳昭志/趙晏琳 醫師</t>
  </si>
  <si>
    <t>林口3G精神科討論室</t>
  </si>
  <si>
    <t>V+R+I</t>
  </si>
  <si>
    <t>陳冠榜/盧嬿竹 醫師</t>
  </si>
  <si>
    <t>楊宗憲醫師</t>
  </si>
  <si>
    <t>林口3G精神科討論室</t>
  </si>
  <si>
    <t>一般行政</t>
  </si>
  <si>
    <t>行政會議</t>
  </si>
  <si>
    <t>中西醫內兒科會診病例討論</t>
  </si>
  <si>
    <t>李柔/謝豪 醫師</t>
  </si>
  <si>
    <t>V+R+I</t>
  </si>
  <si>
    <t>中醫內兒科實習住院醫師回饋會議</t>
  </si>
  <si>
    <t>內兒科醫師</t>
  </si>
  <si>
    <t>黃悅翔醫師</t>
  </si>
  <si>
    <t>林口3G精神科討論室</t>
  </si>
  <si>
    <t>典籍教學─傷寒論條文比較</t>
  </si>
  <si>
    <t>典籍教學─《靈樞官能》</t>
  </si>
  <si>
    <t>活動組彩排</t>
  </si>
  <si>
    <t>活動組住院醫師</t>
  </si>
  <si>
    <t>王甜如醫師</t>
  </si>
  <si>
    <t>一般醫學訓練-兩性議題</t>
  </si>
  <si>
    <t>陳曉暐醫師</t>
  </si>
  <si>
    <t>吳宜鴻醫師</t>
  </si>
  <si>
    <t>中醫部忘年會</t>
  </si>
  <si>
    <t>全體同仁</t>
  </si>
  <si>
    <t>京華城 12樓 臻愛會館</t>
  </si>
  <si>
    <t>All</t>
  </si>
  <si>
    <t>台北院區跨領域中醫中藥護理聯合討論會-三黃瀉心湯</t>
  </si>
  <si>
    <t>謝豪醫師</t>
  </si>
  <si>
    <t>柯婉婷醫師</t>
  </si>
  <si>
    <t>江昆壕醫師/邱名榕藥師</t>
  </si>
  <si>
    <t>陳金銓教授</t>
  </si>
  <si>
    <t>Research Meeting-Targeting DNA repair pathways for cancer treatment</t>
  </si>
  <si>
    <t>外賓演講-衛格爾藥物介紹</t>
  </si>
  <si>
    <t>蘇聖元主任</t>
  </si>
  <si>
    <t>陳俊良部長</t>
  </si>
  <si>
    <t>V+ R</t>
  </si>
  <si>
    <t>顧德茜、陳藝瑄、邱鈺棠、許景翔、陳奕翔、李冠翰</t>
  </si>
  <si>
    <t>趙晏琳、洪敏文、王聖棻、王毓翔、江敬益、張育佳</t>
  </si>
  <si>
    <t>中藥局課程─減少疑義性處方</t>
  </si>
  <si>
    <t>周佳玉組長</t>
  </si>
  <si>
    <t>核心課程-面癱</t>
  </si>
  <si>
    <t>唐遠雲醫師</t>
  </si>
  <si>
    <t>核心課程-腰痛</t>
  </si>
  <si>
    <t>薛宏昇醫師</t>
  </si>
  <si>
    <t>核心課程-失眠</t>
  </si>
  <si>
    <t>陳玉昇醫師</t>
  </si>
  <si>
    <t>核心課程-中風</t>
  </si>
  <si>
    <t>楊建中醫師</t>
  </si>
  <si>
    <t>核心課程-落枕</t>
  </si>
  <si>
    <t>蔡馥光醫師</t>
  </si>
  <si>
    <t>專業訓練</t>
  </si>
  <si>
    <t>針傷科</t>
  </si>
  <si>
    <t>針傷科</t>
  </si>
  <si>
    <t>李科宏主任</t>
  </si>
  <si>
    <t>專業課程</t>
  </si>
  <si>
    <t>寬頻紅外線儀儀器介紹</t>
  </si>
  <si>
    <t>李依靜</t>
  </si>
  <si>
    <t>一般行政</t>
  </si>
  <si>
    <t>針傷科</t>
  </si>
  <si>
    <t>桃園分院八樓中醫部大會議室</t>
  </si>
  <si>
    <t>針傷科主治醫師</t>
  </si>
  <si>
    <t>桃園分院八樓中醫部大會議室</t>
  </si>
  <si>
    <t>一般行政</t>
  </si>
  <si>
    <t>針傷科全體醫師</t>
  </si>
  <si>
    <t>V+R</t>
  </si>
  <si>
    <t>陳禹瑾醫師</t>
  </si>
  <si>
    <t>針傷科-骨傷組</t>
  </si>
  <si>
    <t>薛如妤醫師</t>
  </si>
  <si>
    <t>主治醫師教學-傷科基本手法介紹</t>
  </si>
  <si>
    <t>李科宏主任</t>
  </si>
  <si>
    <t>林口復健大樓5樓復健科討論室</t>
  </si>
  <si>
    <t>林口復健大樓5樓復健科討論室</t>
  </si>
  <si>
    <t>針傷科-骨傷組</t>
  </si>
  <si>
    <t>專業課程</t>
  </si>
  <si>
    <t>專業訓練</t>
  </si>
  <si>
    <t>林口復健大樓3G精神科會議室</t>
  </si>
  <si>
    <t>針傷科-針灸組</t>
  </si>
  <si>
    <t>針傷全體</t>
  </si>
  <si>
    <t>專業訓練</t>
  </si>
  <si>
    <t>專業課程</t>
  </si>
  <si>
    <t>針傷科</t>
  </si>
  <si>
    <t>病例或專題報告</t>
  </si>
  <si>
    <t>何其錩醫師</t>
  </si>
  <si>
    <t>李科宏主任</t>
  </si>
  <si>
    <t>針傷全體</t>
  </si>
  <si>
    <t>專業訓練</t>
  </si>
  <si>
    <t>專業課程</t>
  </si>
  <si>
    <t>針傷科</t>
  </si>
  <si>
    <t>陳柏太醫師</t>
  </si>
  <si>
    <t>劉耕豪醫師</t>
  </si>
  <si>
    <t>林口復健大樓3G精神科會議室</t>
  </si>
  <si>
    <t>針傷全體</t>
  </si>
  <si>
    <t>專業訓練</t>
  </si>
  <si>
    <t>周孟儒醫師</t>
  </si>
  <si>
    <t>林口復健大樓3G精神科會議室</t>
  </si>
  <si>
    <t>針傷全體</t>
  </si>
  <si>
    <t>專業課程</t>
  </si>
  <si>
    <t>針傷科-針灸組</t>
  </si>
  <si>
    <t>陳禹瑾醫師</t>
  </si>
  <si>
    <t>林口復健大樓3G精神科會議室</t>
  </si>
  <si>
    <t>INTERN</t>
  </si>
  <si>
    <t>專業課程</t>
  </si>
  <si>
    <t>針傷科-骨傷組</t>
  </si>
  <si>
    <t>李科宏主任</t>
  </si>
  <si>
    <t>INTERN</t>
  </si>
  <si>
    <t>病房R</t>
  </si>
  <si>
    <t>針傷科</t>
  </si>
  <si>
    <t>專業訓練</t>
  </si>
  <si>
    <t>病房Teaching Round</t>
  </si>
  <si>
    <t>葉柏巖醫師</t>
  </si>
  <si>
    <t>桃園分院八樓中醫病房討論室</t>
  </si>
  <si>
    <t>專業訓練</t>
  </si>
  <si>
    <t>針傷科-骨傷組</t>
  </si>
  <si>
    <t>主治醫師教學-傷科基本手法介紹</t>
  </si>
  <si>
    <t>林口復健大樓6樓中醫診區</t>
  </si>
  <si>
    <t>INTERN</t>
  </si>
  <si>
    <t>曾珠堯醫師</t>
  </si>
  <si>
    <t>林口復健大樓3G精神科會議室</t>
  </si>
  <si>
    <t>薛宏昇醫師</t>
  </si>
  <si>
    <t>陳禹瑾醫師</t>
  </si>
  <si>
    <t>針傷科-針灸組</t>
  </si>
  <si>
    <t>專業課程</t>
  </si>
  <si>
    <t>針傷全體</t>
  </si>
  <si>
    <t>林口復健大樓3G精神科會議室</t>
  </si>
  <si>
    <t>楊建中醫師</t>
  </si>
  <si>
    <t>針傷全體</t>
  </si>
  <si>
    <t>蔡馥光醫師</t>
  </si>
  <si>
    <t>蔡馥光醫師</t>
  </si>
  <si>
    <t>邱鈺棠醫師</t>
  </si>
  <si>
    <t>李冠翰醫師</t>
  </si>
  <si>
    <t>桃園分院八樓中醫病房討論室</t>
  </si>
  <si>
    <t>病房Morning meeting/Orientation</t>
  </si>
  <si>
    <t>病例或專題報告</t>
  </si>
  <si>
    <t>翁許鈺鈺醫師</t>
  </si>
  <si>
    <t>郭純伶醫師</t>
  </si>
  <si>
    <t>唐遠雲醫師</t>
  </si>
  <si>
    <t>專業訓練</t>
  </si>
  <si>
    <t>病房會議</t>
  </si>
  <si>
    <t>針傷科</t>
  </si>
  <si>
    <t>病房Teaching Round</t>
  </si>
  <si>
    <t>李科宏主任</t>
  </si>
  <si>
    <t>桃園分院八樓中醫病房討論室</t>
  </si>
  <si>
    <t>病房R</t>
  </si>
  <si>
    <t>專業課程</t>
  </si>
  <si>
    <t>針傷科-骨傷組</t>
  </si>
  <si>
    <t>主治醫師教學-傷科基本手法介紹</t>
  </si>
  <si>
    <t>INTERN</t>
  </si>
  <si>
    <t>病房R</t>
  </si>
  <si>
    <t>賴櫞心醫師</t>
  </si>
  <si>
    <t>針傷科</t>
  </si>
  <si>
    <t>INTERN</t>
  </si>
  <si>
    <t>專業訓練</t>
  </si>
  <si>
    <t>林口復健大樓12樓ENT討論室</t>
  </si>
  <si>
    <t>林口復健大樓12樓ENT討論室</t>
  </si>
  <si>
    <t>卓孟輝醫師</t>
  </si>
  <si>
    <t>針傷全體</t>
  </si>
  <si>
    <t>陳奕翔醫師</t>
  </si>
  <si>
    <t>林口復健大樓12樓ENT討論室</t>
  </si>
  <si>
    <t>閻暐勳醫師</t>
  </si>
  <si>
    <t>針傷科</t>
  </si>
  <si>
    <t>專業訓練</t>
  </si>
  <si>
    <t>病例或專題報告</t>
  </si>
  <si>
    <t>許景翔醫師</t>
  </si>
  <si>
    <r>
      <t>住院醫師教學-傷科手法介紹</t>
    </r>
  </si>
  <si>
    <t>Chart round</t>
  </si>
  <si>
    <t>針傷全體</t>
  </si>
  <si>
    <t>莊覲瑄醫師</t>
  </si>
  <si>
    <t>專業訓練</t>
  </si>
  <si>
    <t>俞學彣醫師</t>
  </si>
  <si>
    <t>專業課程</t>
  </si>
  <si>
    <t>蕭家任醫師</t>
  </si>
  <si>
    <t>針傷科-骨傷組</t>
  </si>
  <si>
    <t>主治醫師教學-傷科基本手法介紹</t>
  </si>
  <si>
    <t>林口復健大樓6樓中醫診區</t>
  </si>
  <si>
    <t>林口復健大樓3G精神科會議室</t>
  </si>
  <si>
    <t>會診病例報告</t>
  </si>
  <si>
    <r>
      <t>住院醫師教學-針刺介紹</t>
    </r>
  </si>
  <si>
    <t>林口復健大樓5樓復健科討論室</t>
  </si>
  <si>
    <t>廖奎均醫師</t>
  </si>
  <si>
    <t>外賓演講─北區中醫健保的現況與未來</t>
  </si>
  <si>
    <t>外賓演講-HRV介紹</t>
  </si>
  <si>
    <t>李運青</t>
  </si>
  <si>
    <t>林口復健大樓骨科討論室</t>
  </si>
  <si>
    <t>兒童大樓12K第二簡報室</t>
  </si>
  <si>
    <t>曾珠堯醫師</t>
  </si>
  <si>
    <t>全體同仁</t>
  </si>
  <si>
    <t>主治醫師教學</t>
  </si>
  <si>
    <t>王品涵醫師</t>
  </si>
  <si>
    <t>林口3G精神科討論室</t>
  </si>
  <si>
    <t>V+R+I</t>
  </si>
  <si>
    <t>專業訓練</t>
  </si>
  <si>
    <t>部學術</t>
  </si>
  <si>
    <t>高定一醫師</t>
  </si>
  <si>
    <t>高定一醫師</t>
  </si>
  <si>
    <t>中醫西腎病聯合討論會: Lupus nephritis中西醫治療</t>
  </si>
  <si>
    <t>陳冠榜醫師</t>
  </si>
  <si>
    <t>林口兒童大樓 J棟B2洗腎中心討論室</t>
  </si>
  <si>
    <t>V+R+內科I</t>
  </si>
  <si>
    <t>兒科實習醫師後測暨講解</t>
  </si>
  <si>
    <t>I</t>
  </si>
  <si>
    <t>陳俊良/楊宗憲醫師</t>
  </si>
  <si>
    <t>陳俊良/楊宗憲醫師</t>
  </si>
  <si>
    <t>林口復健大樓B2階梯教室</t>
  </si>
  <si>
    <t>陳禹瑾醫師</t>
  </si>
  <si>
    <t>林口復健大樓3G精神科會議室</t>
  </si>
  <si>
    <t>核心課程-腰痛</t>
  </si>
  <si>
    <t>部務會議</t>
  </si>
  <si>
    <t>核心課程-中風</t>
  </si>
  <si>
    <t>核心課程-落枕</t>
  </si>
  <si>
    <t>VS Lec III：多囊性卵巢綜合症 &amp; 高泌乳血症</t>
  </si>
  <si>
    <t>中醫婦科臨床教師會議</t>
  </si>
  <si>
    <t>林口復健大樓3G精神科會議室</t>
  </si>
  <si>
    <t>專業課程</t>
  </si>
  <si>
    <t>主治醫師教學</t>
  </si>
  <si>
    <t>V+R+I</t>
  </si>
  <si>
    <t>主治醫師教學</t>
  </si>
  <si>
    <t>林口3G精神科討論室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</si>
</sst>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h:mm;@"/>
    <numFmt numFmtId="191" formatCode="yyyy/m/d;@"/>
    <numFmt numFmtId="192" formatCode="[$-404]aaaa;@"/>
    <numFmt numFmtId="193" formatCode="[$-404]e&quot;年&quot;m&quot;月&quot;d&quot;日&quot;;@"/>
    <numFmt numFmtId="194" formatCode="m&quot;月&quot;d&quot;日&quot;"/>
    <numFmt numFmtId="195" formatCode="mmm\-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4]AM/PM\ hh:mm:ss"/>
    <numFmt numFmtId="201" formatCode="yyyy/mm/dd"/>
    <numFmt numFmtId="202" formatCode="[$-404]aaaa"/>
    <numFmt numFmtId="203" formatCode="yyyy/mm/dd;@"/>
    <numFmt numFmtId="204" formatCode="m/d;@"/>
  </numFmts>
  <fonts count="5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0"/>
      <name val="微軟正黑體"/>
      <family val="2"/>
    </font>
    <font>
      <sz val="9"/>
      <name val="新細明體"/>
      <family val="1"/>
    </font>
    <font>
      <sz val="12"/>
      <name val="新細明體"/>
      <family val="1"/>
    </font>
    <font>
      <sz val="9"/>
      <name val="微軟正黑體"/>
      <family val="2"/>
    </font>
    <font>
      <sz val="10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b/>
      <sz val="9"/>
      <name val="微軟正黑體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sz val="10"/>
      <color indexed="8"/>
      <name val="微軟正黑體"/>
      <family val="2"/>
    </font>
    <font>
      <sz val="10"/>
      <color indexed="8"/>
      <name val="新細明體"/>
      <family val="1"/>
    </font>
    <font>
      <sz val="10"/>
      <color indexed="10"/>
      <name val="微軟正黑體"/>
      <family val="2"/>
    </font>
    <font>
      <sz val="9"/>
      <color indexed="10"/>
      <name val="新細明體"/>
      <family val="1"/>
    </font>
    <font>
      <sz val="9"/>
      <color indexed="10"/>
      <name val="微軟正黑體"/>
      <family val="2"/>
    </font>
    <font>
      <sz val="10"/>
      <color indexed="10"/>
      <name val="新細明體"/>
      <family val="1"/>
    </font>
    <font>
      <sz val="9"/>
      <name val="Microsoft JhengHei UI"/>
      <family val="2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微軟正黑體"/>
      <family val="2"/>
    </font>
    <font>
      <sz val="10"/>
      <color theme="1"/>
      <name val="Calibri"/>
      <family val="1"/>
    </font>
    <font>
      <sz val="10"/>
      <color rgb="FFFF0000"/>
      <name val="微軟正黑體"/>
      <family val="2"/>
    </font>
    <font>
      <sz val="9"/>
      <color rgb="FFFF0000"/>
      <name val="新細明體"/>
      <family val="1"/>
    </font>
    <font>
      <sz val="9"/>
      <color rgb="FFFF0000"/>
      <name val="微軟正黑體"/>
      <family val="2"/>
    </font>
    <font>
      <sz val="10"/>
      <color rgb="FFFF0000"/>
      <name val="新細明體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45">
    <xf numFmtId="0" fontId="0" fillId="0" borderId="0" xfId="0" applyFont="1" applyAlignment="1">
      <alignment vertical="center"/>
    </xf>
    <xf numFmtId="14" fontId="2" fillId="0" borderId="10" xfId="0" applyNumberFormat="1" applyFont="1" applyFill="1" applyBorder="1" applyAlignment="1">
      <alignment horizontal="center" vertical="center"/>
    </xf>
    <xf numFmtId="190" fontId="2" fillId="0" borderId="11" xfId="0" applyNumberFormat="1" applyFont="1" applyFill="1" applyBorder="1" applyAlignment="1">
      <alignment horizontal="center" vertical="center"/>
    </xf>
    <xf numFmtId="2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shrinkToFit="1"/>
    </xf>
    <xf numFmtId="14" fontId="53" fillId="0" borderId="10" xfId="0" applyNumberFormat="1" applyFont="1" applyFill="1" applyBorder="1" applyAlignment="1">
      <alignment horizontal="center" vertical="center"/>
    </xf>
    <xf numFmtId="190" fontId="53" fillId="0" borderId="11" xfId="0" applyNumberFormat="1" applyFont="1" applyFill="1" applyBorder="1" applyAlignment="1">
      <alignment horizontal="center" vertical="center"/>
    </xf>
    <xf numFmtId="20" fontId="53" fillId="0" borderId="11" xfId="0" applyNumberFormat="1" applyFont="1" applyFill="1" applyBorder="1" applyAlignment="1">
      <alignment horizontal="center" vertical="center"/>
    </xf>
    <xf numFmtId="0" fontId="53" fillId="0" borderId="11" xfId="0" applyNumberFormat="1" applyFont="1" applyFill="1" applyBorder="1" applyAlignment="1">
      <alignment horizontal="center" vertical="center"/>
    </xf>
    <xf numFmtId="0" fontId="53" fillId="0" borderId="11" xfId="0" applyNumberFormat="1" applyFont="1" applyFill="1" applyBorder="1" applyAlignment="1">
      <alignment horizontal="center" vertical="center" shrinkToFit="1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201" fontId="53" fillId="0" borderId="10" xfId="0" applyNumberFormat="1" applyFont="1" applyFill="1" applyBorder="1" applyAlignment="1">
      <alignment horizontal="center" vertical="center"/>
    </xf>
    <xf numFmtId="201" fontId="53" fillId="0" borderId="0" xfId="0" applyNumberFormat="1" applyFont="1" applyAlignment="1">
      <alignment horizontal="center" vertical="center"/>
    </xf>
    <xf numFmtId="190" fontId="2" fillId="19" borderId="11" xfId="53" applyNumberFormat="1" applyFont="1" applyFill="1" applyBorder="1" applyAlignment="1">
      <alignment horizontal="center" vertical="center"/>
      <protection/>
    </xf>
    <xf numFmtId="201" fontId="2" fillId="33" borderId="11" xfId="0" applyNumberFormat="1" applyFont="1" applyFill="1" applyBorder="1" applyAlignment="1">
      <alignment horizontal="center" vertical="center"/>
    </xf>
    <xf numFmtId="192" fontId="2" fillId="19" borderId="11" xfId="53" applyNumberFormat="1" applyFont="1" applyFill="1" applyBorder="1" applyAlignment="1">
      <alignment horizontal="center" vertical="center"/>
      <protection/>
    </xf>
    <xf numFmtId="193" fontId="2" fillId="19" borderId="11" xfId="0" applyNumberFormat="1" applyFont="1" applyFill="1" applyBorder="1" applyAlignment="1">
      <alignment horizontal="center" vertical="center"/>
    </xf>
    <xf numFmtId="0" fontId="2" fillId="19" borderId="11" xfId="53" applyFont="1" applyFill="1" applyBorder="1" applyAlignment="1">
      <alignment horizontal="center" vertical="center"/>
      <protection/>
    </xf>
    <xf numFmtId="0" fontId="2" fillId="19" borderId="11" xfId="41" applyNumberFormat="1" applyFont="1" applyFill="1" applyBorder="1" applyAlignment="1">
      <alignment horizontal="center" vertical="center" shrinkToFit="1"/>
      <protection/>
    </xf>
    <xf numFmtId="0" fontId="2" fillId="19" borderId="11" xfId="0" applyFont="1" applyFill="1" applyBorder="1" applyAlignment="1">
      <alignment horizontal="center" vertical="center"/>
    </xf>
    <xf numFmtId="193" fontId="2" fillId="19" borderId="11" xfId="41" applyNumberFormat="1" applyFont="1" applyFill="1" applyBorder="1" applyAlignment="1">
      <alignment horizontal="center" vertical="center" shrinkToFit="1"/>
      <protection/>
    </xf>
    <xf numFmtId="190" fontId="5" fillId="0" borderId="11" xfId="42" applyNumberFormat="1" applyFont="1" applyFill="1" applyBorder="1" applyAlignment="1">
      <alignment horizontal="center" vertical="center"/>
      <protection/>
    </xf>
    <xf numFmtId="201" fontId="5" fillId="0" borderId="11" xfId="42" applyNumberFormat="1" applyFont="1" applyFill="1" applyBorder="1" applyAlignment="1">
      <alignment horizontal="center" vertical="center"/>
      <protection/>
    </xf>
    <xf numFmtId="0" fontId="5" fillId="0" borderId="11" xfId="42" applyNumberFormat="1" applyFont="1" applyFill="1" applyBorder="1" applyAlignment="1">
      <alignment horizontal="center" vertical="center"/>
      <protection/>
    </xf>
    <xf numFmtId="0" fontId="5" fillId="0" borderId="11" xfId="42" applyNumberFormat="1" applyFont="1" applyFill="1" applyBorder="1" applyAlignment="1">
      <alignment horizontal="center" vertical="center" shrinkToFit="1"/>
      <protection/>
    </xf>
    <xf numFmtId="0" fontId="5" fillId="0" borderId="11" xfId="42" applyFont="1" applyFill="1" applyBorder="1" applyAlignment="1">
      <alignment horizontal="center" vertical="center"/>
      <protection/>
    </xf>
    <xf numFmtId="193" fontId="5" fillId="0" borderId="11" xfId="42" applyNumberFormat="1" applyFont="1" applyFill="1" applyBorder="1" applyAlignment="1">
      <alignment horizontal="center" vertical="center" shrinkToFit="1"/>
      <protection/>
    </xf>
    <xf numFmtId="190" fontId="5" fillId="0" borderId="11" xfId="53" applyNumberFormat="1" applyFont="1" applyFill="1" applyBorder="1" applyAlignment="1">
      <alignment horizontal="center" vertical="center"/>
      <protection/>
    </xf>
    <xf numFmtId="190" fontId="5" fillId="34" borderId="11" xfId="53" applyNumberFormat="1" applyFont="1" applyFill="1" applyBorder="1" applyAlignment="1">
      <alignment horizontal="center" vertical="center"/>
      <protection/>
    </xf>
    <xf numFmtId="201" fontId="5" fillId="26" borderId="11" xfId="42" applyNumberFormat="1" applyFont="1" applyFill="1" applyBorder="1" applyAlignment="1">
      <alignment horizontal="center" vertical="center"/>
      <protection/>
    </xf>
    <xf numFmtId="190" fontId="5" fillId="26" borderId="11" xfId="53" applyNumberFormat="1" applyFont="1" applyFill="1" applyBorder="1" applyAlignment="1">
      <alignment horizontal="center" vertical="center"/>
      <protection/>
    </xf>
    <xf numFmtId="0" fontId="5" fillId="26" borderId="11" xfId="42" applyNumberFormat="1" applyFont="1" applyFill="1" applyBorder="1" applyAlignment="1">
      <alignment horizontal="center" vertical="center" shrinkToFit="1"/>
      <protection/>
    </xf>
    <xf numFmtId="0" fontId="5" fillId="26" borderId="11" xfId="42" applyFont="1" applyFill="1" applyBorder="1" applyAlignment="1">
      <alignment horizontal="center" vertical="center"/>
      <protection/>
    </xf>
    <xf numFmtId="192" fontId="5" fillId="0" borderId="11" xfId="42" applyNumberFormat="1" applyFont="1" applyFill="1" applyBorder="1" applyAlignment="1">
      <alignment horizontal="center" vertical="center"/>
      <protection/>
    </xf>
    <xf numFmtId="193" fontId="5" fillId="0" borderId="11" xfId="42" applyNumberFormat="1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center" vertical="center"/>
      <protection/>
    </xf>
    <xf numFmtId="192" fontId="5" fillId="0" borderId="11" xfId="53" applyNumberFormat="1" applyFont="1" applyFill="1" applyBorder="1" applyAlignment="1">
      <alignment horizontal="center" vertical="center"/>
      <protection/>
    </xf>
    <xf numFmtId="192" fontId="5" fillId="26" borderId="11" xfId="53" applyNumberFormat="1" applyFont="1" applyFill="1" applyBorder="1" applyAlignment="1">
      <alignment horizontal="center" vertical="center"/>
      <protection/>
    </xf>
    <xf numFmtId="193" fontId="5" fillId="26" borderId="11" xfId="42" applyNumberFormat="1" applyFont="1" applyFill="1" applyBorder="1" applyAlignment="1">
      <alignment horizontal="center" vertical="center"/>
      <protection/>
    </xf>
    <xf numFmtId="190" fontId="2" fillId="35" borderId="11" xfId="53" applyNumberFormat="1" applyFont="1" applyFill="1" applyBorder="1" applyAlignment="1">
      <alignment horizontal="center" vertical="center"/>
      <protection/>
    </xf>
    <xf numFmtId="201" fontId="2" fillId="36" borderId="11" xfId="0" applyNumberFormat="1" applyFont="1" applyFill="1" applyBorder="1" applyAlignment="1">
      <alignment horizontal="center" vertical="center"/>
    </xf>
    <xf numFmtId="192" fontId="2" fillId="35" borderId="11" xfId="53" applyNumberFormat="1" applyFont="1" applyFill="1" applyBorder="1" applyAlignment="1">
      <alignment horizontal="center" vertical="center"/>
      <protection/>
    </xf>
    <xf numFmtId="193" fontId="2" fillId="35" borderId="11" xfId="0" applyNumberFormat="1" applyFont="1" applyFill="1" applyBorder="1" applyAlignment="1">
      <alignment horizontal="center" vertical="center"/>
    </xf>
    <xf numFmtId="0" fontId="2" fillId="35" borderId="11" xfId="53" applyFont="1" applyFill="1" applyBorder="1" applyAlignment="1">
      <alignment horizontal="center" vertical="center"/>
      <protection/>
    </xf>
    <xf numFmtId="0" fontId="2" fillId="35" borderId="11" xfId="41" applyNumberFormat="1" applyFont="1" applyFill="1" applyBorder="1" applyAlignment="1">
      <alignment horizontal="center" vertical="center" shrinkToFit="1"/>
      <protection/>
    </xf>
    <xf numFmtId="0" fontId="2" fillId="35" borderId="11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 wrapText="1"/>
    </xf>
    <xf numFmtId="201" fontId="5" fillId="34" borderId="11" xfId="41" applyNumberFormat="1" applyFont="1" applyFill="1" applyBorder="1" applyAlignment="1">
      <alignment horizontal="center" vertical="center" wrapText="1"/>
      <protection/>
    </xf>
    <xf numFmtId="190" fontId="5" fillId="34" borderId="11" xfId="41" applyNumberFormat="1" applyFont="1" applyFill="1" applyBorder="1" applyAlignment="1">
      <alignment horizontal="center" vertical="center" wrapText="1"/>
      <protection/>
    </xf>
    <xf numFmtId="20" fontId="5" fillId="34" borderId="11" xfId="41" applyNumberFormat="1" applyFont="1" applyFill="1" applyBorder="1" applyAlignment="1">
      <alignment horizontal="center" vertical="center" wrapText="1"/>
      <protection/>
    </xf>
    <xf numFmtId="0" fontId="5" fillId="34" borderId="11" xfId="41" applyNumberFormat="1" applyFont="1" applyFill="1" applyBorder="1" applyAlignment="1">
      <alignment horizontal="center" vertical="center" wrapText="1"/>
      <protection/>
    </xf>
    <xf numFmtId="0" fontId="5" fillId="34" borderId="11" xfId="41" applyNumberFormat="1" applyFont="1" applyFill="1" applyBorder="1" applyAlignment="1">
      <alignment horizontal="center" vertical="center" wrapText="1" shrinkToFit="1"/>
      <protection/>
    </xf>
    <xf numFmtId="0" fontId="5" fillId="34" borderId="12" xfId="0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 wrapText="1"/>
    </xf>
    <xf numFmtId="190" fontId="5" fillId="0" borderId="12" xfId="53" applyNumberFormat="1" applyFont="1" applyFill="1" applyBorder="1" applyAlignment="1">
      <alignment horizontal="center" vertical="center" wrapText="1"/>
      <protection/>
    </xf>
    <xf numFmtId="192" fontId="5" fillId="0" borderId="12" xfId="53" applyNumberFormat="1" applyFont="1" applyFill="1" applyBorder="1" applyAlignment="1">
      <alignment horizontal="center" vertical="center" wrapText="1"/>
      <protection/>
    </xf>
    <xf numFmtId="193" fontId="5" fillId="0" borderId="12" xfId="0" applyNumberFormat="1" applyFont="1" applyFill="1" applyBorder="1" applyAlignment="1">
      <alignment horizontal="center" vertical="center" wrapText="1"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 shrinkToFit="1"/>
    </xf>
    <xf numFmtId="201" fontId="5" fillId="34" borderId="0" xfId="0" applyNumberFormat="1" applyFont="1" applyFill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01" fontId="5" fillId="24" borderId="11" xfId="42" applyNumberFormat="1" applyFont="1" applyFill="1" applyBorder="1" applyAlignment="1">
      <alignment horizontal="center" vertical="center"/>
      <protection/>
    </xf>
    <xf numFmtId="190" fontId="5" fillId="24" borderId="11" xfId="53" applyNumberFormat="1" applyFont="1" applyFill="1" applyBorder="1" applyAlignment="1">
      <alignment horizontal="center" vertical="center"/>
      <protection/>
    </xf>
    <xf numFmtId="192" fontId="5" fillId="24" borderId="11" xfId="53" applyNumberFormat="1" applyFont="1" applyFill="1" applyBorder="1" applyAlignment="1">
      <alignment horizontal="center" vertical="center"/>
      <protection/>
    </xf>
    <xf numFmtId="193" fontId="5" fillId="24" borderId="11" xfId="42" applyNumberFormat="1" applyFont="1" applyFill="1" applyBorder="1" applyAlignment="1">
      <alignment horizontal="center" vertical="center"/>
      <protection/>
    </xf>
    <xf numFmtId="0" fontId="5" fillId="24" borderId="11" xfId="53" applyFont="1" applyFill="1" applyBorder="1" applyAlignment="1">
      <alignment horizontal="center" vertical="center"/>
      <protection/>
    </xf>
    <xf numFmtId="0" fontId="5" fillId="24" borderId="11" xfId="42" applyNumberFormat="1" applyFont="1" applyFill="1" applyBorder="1" applyAlignment="1">
      <alignment horizontal="center" vertical="center" shrinkToFit="1"/>
      <protection/>
    </xf>
    <xf numFmtId="0" fontId="5" fillId="24" borderId="11" xfId="42" applyFont="1" applyFill="1" applyBorder="1" applyAlignment="1">
      <alignment horizontal="center" vertical="center"/>
      <protection/>
    </xf>
    <xf numFmtId="193" fontId="5" fillId="24" borderId="11" xfId="42" applyNumberFormat="1" applyFont="1" applyFill="1" applyBorder="1" applyAlignment="1">
      <alignment horizontal="center" vertical="center" shrinkToFit="1"/>
      <protection/>
    </xf>
    <xf numFmtId="0" fontId="5" fillId="24" borderId="11" xfId="42" applyNumberFormat="1" applyFont="1" applyFill="1" applyBorder="1" applyAlignment="1">
      <alignment horizontal="center" vertical="center"/>
      <protection/>
    </xf>
    <xf numFmtId="0" fontId="5" fillId="37" borderId="11" xfId="0" applyFont="1" applyFill="1" applyBorder="1" applyAlignment="1">
      <alignment horizontal="center" vertical="center"/>
    </xf>
    <xf numFmtId="201" fontId="2" fillId="24" borderId="11" xfId="42" applyNumberFormat="1" applyFont="1" applyFill="1" applyBorder="1" applyAlignment="1">
      <alignment horizontal="center" vertical="center"/>
      <protection/>
    </xf>
    <xf numFmtId="190" fontId="2" fillId="24" borderId="11" xfId="53" applyNumberFormat="1" applyFont="1" applyFill="1" applyBorder="1" applyAlignment="1">
      <alignment horizontal="center" vertical="center"/>
      <protection/>
    </xf>
    <xf numFmtId="192" fontId="2" fillId="24" borderId="11" xfId="53" applyNumberFormat="1" applyFont="1" applyFill="1" applyBorder="1" applyAlignment="1">
      <alignment horizontal="center" vertical="center"/>
      <protection/>
    </xf>
    <xf numFmtId="193" fontId="2" fillId="24" borderId="11" xfId="42" applyNumberFormat="1" applyFont="1" applyFill="1" applyBorder="1" applyAlignment="1">
      <alignment horizontal="center" vertical="center"/>
      <protection/>
    </xf>
    <xf numFmtId="0" fontId="2" fillId="24" borderId="11" xfId="53" applyFont="1" applyFill="1" applyBorder="1" applyAlignment="1">
      <alignment horizontal="center" vertical="center"/>
      <protection/>
    </xf>
    <xf numFmtId="0" fontId="2" fillId="24" borderId="11" xfId="42" applyNumberFormat="1" applyFont="1" applyFill="1" applyBorder="1" applyAlignment="1">
      <alignment horizontal="center" vertical="center" shrinkToFit="1"/>
      <protection/>
    </xf>
    <xf numFmtId="0" fontId="2" fillId="24" borderId="11" xfId="42" applyFont="1" applyFill="1" applyBorder="1" applyAlignment="1">
      <alignment horizontal="center" vertical="center"/>
      <protection/>
    </xf>
    <xf numFmtId="193" fontId="2" fillId="24" borderId="11" xfId="42" applyNumberFormat="1" applyFont="1" applyFill="1" applyBorder="1" applyAlignment="1">
      <alignment horizontal="center" vertical="center" shrinkToFit="1"/>
      <protection/>
    </xf>
    <xf numFmtId="0" fontId="2" fillId="24" borderId="11" xfId="42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55" fillId="34" borderId="0" xfId="0" applyFont="1" applyFill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34" borderId="0" xfId="0" applyFont="1" applyFill="1" applyAlignment="1">
      <alignment horizontal="center" vertical="center"/>
    </xf>
    <xf numFmtId="0" fontId="58" fillId="0" borderId="0" xfId="0" applyFont="1" applyAlignment="1">
      <alignment horizontal="center" vertical="center"/>
    </xf>
    <xf numFmtId="191" fontId="5" fillId="34" borderId="11" xfId="41" applyNumberFormat="1" applyFont="1" applyFill="1" applyBorder="1" applyAlignment="1">
      <alignment horizontal="center" vertical="center" wrapText="1"/>
      <protection/>
    </xf>
    <xf numFmtId="191" fontId="5" fillId="0" borderId="11" xfId="42" applyNumberFormat="1" applyFont="1" applyFill="1" applyBorder="1" applyAlignment="1">
      <alignment horizontal="center" vertical="center"/>
      <protection/>
    </xf>
    <xf numFmtId="191" fontId="5" fillId="24" borderId="11" xfId="42" applyNumberFormat="1" applyFont="1" applyFill="1" applyBorder="1" applyAlignment="1">
      <alignment horizontal="center" vertical="center"/>
      <protection/>
    </xf>
    <xf numFmtId="191" fontId="5" fillId="26" borderId="11" xfId="42" applyNumberFormat="1" applyFont="1" applyFill="1" applyBorder="1" applyAlignment="1">
      <alignment horizontal="center" vertical="center"/>
      <protection/>
    </xf>
    <xf numFmtId="191" fontId="5" fillId="0" borderId="12" xfId="0" applyNumberFormat="1" applyFont="1" applyFill="1" applyBorder="1" applyAlignment="1">
      <alignment horizontal="center" vertical="center" wrapText="1"/>
    </xf>
    <xf numFmtId="191" fontId="5" fillId="34" borderId="11" xfId="42" applyNumberFormat="1" applyFont="1" applyFill="1" applyBorder="1" applyAlignment="1">
      <alignment horizontal="center" vertical="center"/>
      <protection/>
    </xf>
    <xf numFmtId="191" fontId="5" fillId="34" borderId="0" xfId="0" applyNumberFormat="1" applyFont="1" applyFill="1" applyAlignment="1">
      <alignment horizontal="center" vertical="center" wrapText="1"/>
    </xf>
    <xf numFmtId="0" fontId="55" fillId="34" borderId="0" xfId="0" applyFont="1" applyFill="1" applyAlignment="1">
      <alignment horizontal="center" vertical="center" wrapText="1"/>
    </xf>
    <xf numFmtId="191" fontId="5" fillId="38" borderId="0" xfId="0" applyNumberFormat="1" applyFont="1" applyFill="1" applyAlignment="1">
      <alignment vertical="center"/>
    </xf>
    <xf numFmtId="0" fontId="5" fillId="0" borderId="0" xfId="42" applyFont="1" applyFill="1" applyAlignment="1">
      <alignment horizontal="center" vertical="center"/>
      <protection/>
    </xf>
    <xf numFmtId="191" fontId="5" fillId="16" borderId="0" xfId="0" applyNumberFormat="1" applyFont="1" applyFill="1" applyAlignment="1">
      <alignment vertical="center"/>
    </xf>
    <xf numFmtId="191" fontId="5" fillId="35" borderId="0" xfId="0" applyNumberFormat="1" applyFont="1" applyFill="1" applyAlignment="1">
      <alignment vertical="center"/>
    </xf>
    <xf numFmtId="191" fontId="5" fillId="0" borderId="0" xfId="0" applyNumberFormat="1" applyFont="1" applyAlignment="1">
      <alignment horizontal="center" vertical="center" wrapText="1"/>
    </xf>
    <xf numFmtId="191" fontId="2" fillId="24" borderId="11" xfId="42" applyNumberFormat="1" applyFont="1" applyFill="1" applyBorder="1" applyAlignment="1">
      <alignment horizontal="center" vertical="center"/>
      <protection/>
    </xf>
    <xf numFmtId="191" fontId="2" fillId="35" borderId="11" xfId="0" applyNumberFormat="1" applyFont="1" applyFill="1" applyBorder="1" applyAlignment="1">
      <alignment horizontal="center" vertical="center"/>
    </xf>
    <xf numFmtId="193" fontId="2" fillId="35" borderId="11" xfId="42" applyNumberFormat="1" applyFont="1" applyFill="1" applyBorder="1" applyAlignment="1">
      <alignment horizontal="center" vertical="center" shrinkToFit="1"/>
      <protection/>
    </xf>
    <xf numFmtId="0" fontId="5" fillId="0" borderId="13" xfId="0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91" fontId="2" fillId="35" borderId="11" xfId="42" applyNumberFormat="1" applyFont="1" applyFill="1" applyBorder="1" applyAlignment="1">
      <alignment horizontal="center" vertical="center"/>
      <protection/>
    </xf>
    <xf numFmtId="201" fontId="2" fillId="35" borderId="11" xfId="42" applyNumberFormat="1" applyFont="1" applyFill="1" applyBorder="1" applyAlignment="1">
      <alignment horizontal="center" vertical="center"/>
      <protection/>
    </xf>
    <xf numFmtId="193" fontId="2" fillId="35" borderId="11" xfId="42" applyNumberFormat="1" applyFont="1" applyFill="1" applyBorder="1" applyAlignment="1">
      <alignment horizontal="center" vertical="center"/>
      <protection/>
    </xf>
    <xf numFmtId="0" fontId="2" fillId="35" borderId="11" xfId="42" applyNumberFormat="1" applyFont="1" applyFill="1" applyBorder="1" applyAlignment="1">
      <alignment horizontal="center" vertical="center" shrinkToFit="1"/>
      <protection/>
    </xf>
    <xf numFmtId="0" fontId="2" fillId="35" borderId="11" xfId="45" applyFont="1" applyFill="1" applyBorder="1" applyAlignment="1">
      <alignment horizontal="center" vertical="center"/>
      <protection/>
    </xf>
    <xf numFmtId="0" fontId="2" fillId="35" borderId="11" xfId="42" applyFont="1" applyFill="1" applyBorder="1" applyAlignment="1">
      <alignment horizontal="center" vertical="center"/>
      <protection/>
    </xf>
    <xf numFmtId="193" fontId="2" fillId="35" borderId="11" xfId="41" applyNumberFormat="1" applyFont="1" applyFill="1" applyBorder="1" applyAlignment="1">
      <alignment horizontal="center" vertical="center" shrinkToFit="1"/>
      <protection/>
    </xf>
    <xf numFmtId="0" fontId="2" fillId="35" borderId="11" xfId="42" applyNumberFormat="1" applyFont="1" applyFill="1" applyBorder="1" applyAlignment="1">
      <alignment horizontal="center" vertical="center"/>
      <protection/>
    </xf>
    <xf numFmtId="191" fontId="2" fillId="19" borderId="11" xfId="0" applyNumberFormat="1" applyFont="1" applyFill="1" applyBorder="1" applyAlignment="1">
      <alignment horizontal="center" vertical="center"/>
    </xf>
    <xf numFmtId="192" fontId="2" fillId="35" borderId="11" xfId="53" applyNumberFormat="1" applyFont="1" applyFill="1" applyBorder="1" applyAlignment="1">
      <alignment horizontal="center" vertical="center" wrapText="1"/>
      <protection/>
    </xf>
    <xf numFmtId="193" fontId="5" fillId="26" borderId="11" xfId="42" applyNumberFormat="1" applyFont="1" applyFill="1" applyBorder="1" applyAlignment="1">
      <alignment horizontal="center" vertical="center" shrinkToFit="1"/>
      <protection/>
    </xf>
    <xf numFmtId="191" fontId="55" fillId="35" borderId="11" xfId="0" applyNumberFormat="1" applyFont="1" applyFill="1" applyBorder="1" applyAlignment="1">
      <alignment horizontal="center" vertical="center"/>
    </xf>
    <xf numFmtId="190" fontId="55" fillId="35" borderId="11" xfId="53" applyNumberFormat="1" applyFont="1" applyFill="1" applyBorder="1" applyAlignment="1">
      <alignment horizontal="center" vertical="center"/>
      <protection/>
    </xf>
    <xf numFmtId="201" fontId="55" fillId="36" borderId="11" xfId="0" applyNumberFormat="1" applyFont="1" applyFill="1" applyBorder="1" applyAlignment="1">
      <alignment horizontal="center" vertical="center"/>
    </xf>
    <xf numFmtId="192" fontId="55" fillId="35" borderId="11" xfId="53" applyNumberFormat="1" applyFont="1" applyFill="1" applyBorder="1" applyAlignment="1">
      <alignment horizontal="center" vertical="center"/>
      <protection/>
    </xf>
    <xf numFmtId="193" fontId="55" fillId="35" borderId="11" xfId="0" applyNumberFormat="1" applyFont="1" applyFill="1" applyBorder="1" applyAlignment="1">
      <alignment horizontal="center" vertical="center"/>
    </xf>
    <xf numFmtId="0" fontId="55" fillId="35" borderId="11" xfId="53" applyFont="1" applyFill="1" applyBorder="1" applyAlignment="1">
      <alignment horizontal="center" vertical="center"/>
      <protection/>
    </xf>
    <xf numFmtId="0" fontId="55" fillId="35" borderId="11" xfId="41" applyNumberFormat="1" applyFont="1" applyFill="1" applyBorder="1" applyAlignment="1">
      <alignment horizontal="center" vertical="center" shrinkToFit="1"/>
      <protection/>
    </xf>
    <xf numFmtId="0" fontId="55" fillId="35" borderId="11" xfId="0" applyFont="1" applyFill="1" applyBorder="1" applyAlignment="1">
      <alignment horizontal="center" vertical="center"/>
    </xf>
    <xf numFmtId="193" fontId="55" fillId="35" borderId="11" xfId="42" applyNumberFormat="1" applyFont="1" applyFill="1" applyBorder="1" applyAlignment="1">
      <alignment horizontal="center" vertical="center" shrinkToFit="1"/>
      <protection/>
    </xf>
    <xf numFmtId="193" fontId="55" fillId="35" borderId="11" xfId="41" applyNumberFormat="1" applyFont="1" applyFill="1" applyBorder="1" applyAlignment="1">
      <alignment horizontal="center" vertical="center" shrinkToFit="1"/>
      <protection/>
    </xf>
    <xf numFmtId="0" fontId="5" fillId="34" borderId="15" xfId="41" applyFont="1" applyFill="1" applyBorder="1" applyAlignment="1">
      <alignment horizontal="center" vertical="center" wrapText="1"/>
      <protection/>
    </xf>
    <xf numFmtId="0" fontId="5" fillId="34" borderId="16" xfId="41" applyFont="1" applyFill="1" applyBorder="1" applyAlignment="1">
      <alignment horizontal="center" vertical="center" wrapText="1"/>
      <protection/>
    </xf>
    <xf numFmtId="0" fontId="5" fillId="34" borderId="10" xfId="41" applyFont="1" applyFill="1" applyBorder="1" applyAlignment="1">
      <alignment horizontal="center" vertical="center" wrapText="1"/>
      <protection/>
    </xf>
    <xf numFmtId="0" fontId="57" fillId="0" borderId="11" xfId="53" applyFont="1" applyFill="1" applyBorder="1" applyAlignment="1">
      <alignment horizontal="center" vertical="center"/>
      <protection/>
    </xf>
    <xf numFmtId="191" fontId="57" fillId="0" borderId="11" xfId="42" applyNumberFormat="1" applyFont="1" applyFill="1" applyBorder="1" applyAlignment="1">
      <alignment horizontal="center" vertical="center"/>
      <protection/>
    </xf>
    <xf numFmtId="190" fontId="57" fillId="0" borderId="11" xfId="42" applyNumberFormat="1" applyFont="1" applyFill="1" applyBorder="1" applyAlignment="1">
      <alignment horizontal="center" vertical="center"/>
      <protection/>
    </xf>
    <xf numFmtId="201" fontId="57" fillId="0" borderId="11" xfId="42" applyNumberFormat="1" applyFont="1" applyFill="1" applyBorder="1" applyAlignment="1">
      <alignment horizontal="center" vertical="center"/>
      <protection/>
    </xf>
    <xf numFmtId="192" fontId="57" fillId="0" borderId="11" xfId="53" applyNumberFormat="1" applyFont="1" applyFill="1" applyBorder="1" applyAlignment="1">
      <alignment horizontal="center" vertical="center"/>
      <protection/>
    </xf>
    <xf numFmtId="193" fontId="57" fillId="0" borderId="11" xfId="42" applyNumberFormat="1" applyFont="1" applyFill="1" applyBorder="1" applyAlignment="1">
      <alignment horizontal="center" vertical="center"/>
      <protection/>
    </xf>
    <xf numFmtId="0" fontId="57" fillId="0" borderId="11" xfId="42" applyNumberFormat="1" applyFont="1" applyFill="1" applyBorder="1" applyAlignment="1">
      <alignment horizontal="center" vertical="center" shrinkToFit="1"/>
      <protection/>
    </xf>
    <xf numFmtId="0" fontId="57" fillId="0" borderId="11" xfId="42" applyFont="1" applyFill="1" applyBorder="1" applyAlignment="1">
      <alignment horizontal="center" vertical="center"/>
      <protection/>
    </xf>
    <xf numFmtId="0" fontId="57" fillId="0" borderId="11" xfId="42" applyNumberFormat="1" applyFont="1" applyFill="1" applyBorder="1" applyAlignment="1">
      <alignment horizontal="center" vertical="center"/>
      <protection/>
    </xf>
    <xf numFmtId="193" fontId="57" fillId="0" borderId="11" xfId="42" applyNumberFormat="1" applyFont="1" applyFill="1" applyBorder="1" applyAlignment="1">
      <alignment horizontal="center" vertical="center" shrinkToFit="1"/>
      <protection/>
    </xf>
  </cellXfs>
  <cellStyles count="7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oft Excel]&#10;&#10;Comment=The open=/f lines load custom functions into the Paste Function list.&#10;&#10;Maximized=1&#10;&#10;AutoFormat=" xfId="33"/>
    <cellStyle name="一般 11" xfId="34"/>
    <cellStyle name="一般 12" xfId="35"/>
    <cellStyle name="一般 13" xfId="36"/>
    <cellStyle name="一般 14" xfId="37"/>
    <cellStyle name="一般 15" xfId="38"/>
    <cellStyle name="一般 16" xfId="39"/>
    <cellStyle name="一般 2" xfId="40"/>
    <cellStyle name="一般 3" xfId="41"/>
    <cellStyle name="一般 3 2" xfId="42"/>
    <cellStyle name="一般 3 2 2" xfId="43"/>
    <cellStyle name="一般 3 3" xfId="44"/>
    <cellStyle name="一般 4" xfId="45"/>
    <cellStyle name="一般 4 2" xfId="46"/>
    <cellStyle name="一般 5" xfId="47"/>
    <cellStyle name="一般 5 2" xfId="48"/>
    <cellStyle name="一般 6" xfId="49"/>
    <cellStyle name="一般 7" xfId="50"/>
    <cellStyle name="一般 8" xfId="51"/>
    <cellStyle name="一般 9" xfId="52"/>
    <cellStyle name="一般_Sheet1" xfId="53"/>
    <cellStyle name="Comma" xfId="54"/>
    <cellStyle name="Comma [0]" xfId="55"/>
    <cellStyle name="Followed Hyperlink" xfId="56"/>
    <cellStyle name="中等" xfId="57"/>
    <cellStyle name="合計" xfId="58"/>
    <cellStyle name="好" xfId="59"/>
    <cellStyle name="Percent" xfId="60"/>
    <cellStyle name="計算方式" xfId="61"/>
    <cellStyle name="Currency" xfId="62"/>
    <cellStyle name="Currency [0]" xfId="63"/>
    <cellStyle name="連結的儲存格" xfId="64"/>
    <cellStyle name="備註" xfId="65"/>
    <cellStyle name="Hyperlink" xfId="66"/>
    <cellStyle name="說明文字" xfId="67"/>
    <cellStyle name="輔色1" xfId="68"/>
    <cellStyle name="輔色2" xfId="69"/>
    <cellStyle name="輔色3" xfId="70"/>
    <cellStyle name="輔色4" xfId="71"/>
    <cellStyle name="輔色5" xfId="72"/>
    <cellStyle name="輔色6" xfId="73"/>
    <cellStyle name="標題" xfId="74"/>
    <cellStyle name="標題 1" xfId="75"/>
    <cellStyle name="標題 2" xfId="76"/>
    <cellStyle name="標題 3" xfId="77"/>
    <cellStyle name="標題 4" xfId="78"/>
    <cellStyle name="輸入" xfId="79"/>
    <cellStyle name="輸出" xfId="80"/>
    <cellStyle name="檢查儲存格" xfId="81"/>
    <cellStyle name="壞" xfId="82"/>
    <cellStyle name="警告文字" xfId="83"/>
  </cellStyles>
  <dxfs count="127"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 patternType="lightHorizontal">
          <fgColor theme="3" tint="0.3999499976634979"/>
          <bgColor theme="4" tint="0.39991000294685364"/>
        </patternFill>
      </fill>
    </dxf>
    <dxf>
      <fill>
        <patternFill patternType="lightGray">
          <fgColor rgb="FFFF99FF"/>
        </patternFill>
      </fill>
    </dxf>
    <dxf>
      <fill>
        <patternFill>
          <bgColor theme="6" tint="0.3999499976634979"/>
        </patternFill>
      </fill>
    </dxf>
    <dxf>
      <fill>
        <patternFill>
          <bgColor theme="2" tint="-0.4999699890613556"/>
        </patternFill>
      </fill>
    </dxf>
    <dxf>
      <fill>
        <patternFill>
          <bgColor theme="5" tint="0.3999499976634979"/>
        </patternFill>
      </fill>
    </dxf>
    <dxf>
      <fill>
        <patternFill patternType="lightHorizontal">
          <fgColor theme="3" tint="0.3999499976634979"/>
          <bgColor theme="4" tint="0.39991000294685364"/>
        </patternFill>
      </fill>
    </dxf>
    <dxf>
      <fill>
        <patternFill patternType="lightGray">
          <fgColor rgb="FFFF99FF"/>
        </patternFill>
      </fill>
    </dxf>
    <dxf>
      <fill>
        <patternFill>
          <bgColor theme="6" tint="0.3999499976634979"/>
        </patternFill>
      </fill>
    </dxf>
    <dxf>
      <fill>
        <patternFill>
          <bgColor theme="2" tint="-0.4999699890613556"/>
        </patternFill>
      </fill>
    </dxf>
    <dxf>
      <fill>
        <patternFill>
          <bgColor theme="5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 patternType="lightVertical">
          <fgColor theme="3" tint="0.3999499976634979"/>
          <bgColor theme="4" tint="0.39991000294685364"/>
        </patternFill>
      </fill>
      <border/>
    </dxf>
    <dxf>
      <fill>
        <patternFill patternType="solid">
          <fgColor rgb="FFFFFF99"/>
          <bgColor rgb="FFFFFF99"/>
        </patternFill>
      </fill>
      <border/>
    </dxf>
    <dxf>
      <font>
        <b/>
        <i val="0"/>
        <color auto="1"/>
      </font>
      <fill>
        <patternFill patternType="solid"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1"/>
  <sheetViews>
    <sheetView tabSelected="1" zoomScale="90" zoomScaleNormal="90" zoomScalePageLayoutView="0" workbookViewId="0" topLeftCell="A13">
      <selection activeCell="I13" sqref="I13"/>
    </sheetView>
  </sheetViews>
  <sheetFormatPr defaultColWidth="8.875" defaultRowHeight="15.75" outlineLevelCol="1"/>
  <cols>
    <col min="1" max="1" width="16.625" style="97" bestFit="1" customWidth="1"/>
    <col min="2" max="2" width="9.875" style="48" customWidth="1"/>
    <col min="3" max="3" width="14.00390625" style="63" customWidth="1" outlineLevel="1"/>
    <col min="4" max="4" width="9.125" style="48" customWidth="1"/>
    <col min="5" max="5" width="10.25390625" style="48" customWidth="1"/>
    <col min="6" max="6" width="12.375" style="48" customWidth="1" outlineLevel="1"/>
    <col min="7" max="8" width="13.625" style="48" customWidth="1" outlineLevel="1"/>
    <col min="9" max="9" width="40.00390625" style="48" customWidth="1"/>
    <col min="10" max="10" width="17.50390625" style="48" customWidth="1"/>
    <col min="11" max="11" width="17.625" style="48" customWidth="1"/>
    <col min="12" max="12" width="26.375" style="48" customWidth="1"/>
    <col min="13" max="13" width="10.375" style="48" customWidth="1"/>
    <col min="14" max="14" width="5.625" style="48" customWidth="1"/>
    <col min="15" max="16384" width="8.875" style="48" customWidth="1"/>
  </cols>
  <sheetData>
    <row r="1" spans="1:14" ht="12.75" customHeight="1">
      <c r="A1" s="132" t="s">
        <v>70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</row>
    <row r="2" spans="1:14" ht="12.75" customHeight="1">
      <c r="A2" s="91" t="s">
        <v>6</v>
      </c>
      <c r="B2" s="50" t="s">
        <v>7</v>
      </c>
      <c r="C2" s="49" t="s">
        <v>8</v>
      </c>
      <c r="D2" s="51" t="s">
        <v>9</v>
      </c>
      <c r="E2" s="52" t="s">
        <v>0</v>
      </c>
      <c r="F2" s="51" t="s">
        <v>10</v>
      </c>
      <c r="G2" s="51" t="s">
        <v>11</v>
      </c>
      <c r="H2" s="53" t="s">
        <v>1</v>
      </c>
      <c r="I2" s="53" t="s">
        <v>12</v>
      </c>
      <c r="J2" s="52" t="s">
        <v>2</v>
      </c>
      <c r="K2" s="52" t="s">
        <v>23</v>
      </c>
      <c r="L2" s="52" t="s">
        <v>24</v>
      </c>
      <c r="M2" s="52" t="s">
        <v>3</v>
      </c>
      <c r="N2" s="52" t="s">
        <v>4</v>
      </c>
    </row>
    <row r="3" spans="1:14" s="66" customFormat="1" ht="12.75" customHeight="1">
      <c r="A3" s="92">
        <v>43102</v>
      </c>
      <c r="B3" s="23">
        <v>0.3333333333333333</v>
      </c>
      <c r="C3" s="24">
        <f aca="true" t="shared" si="0" ref="C3:C34">A3</f>
        <v>43102</v>
      </c>
      <c r="D3" s="29">
        <v>0.375</v>
      </c>
      <c r="E3" s="38">
        <f aca="true" t="shared" si="1" ref="E3:E10">A3</f>
        <v>43102</v>
      </c>
      <c r="F3" s="36" t="s">
        <v>15</v>
      </c>
      <c r="G3" s="36" t="s">
        <v>16</v>
      </c>
      <c r="H3" s="37" t="s">
        <v>104</v>
      </c>
      <c r="I3" s="26" t="s">
        <v>105</v>
      </c>
      <c r="J3" s="65" t="s">
        <v>308</v>
      </c>
      <c r="K3" s="65" t="s">
        <v>71</v>
      </c>
      <c r="L3" s="28" t="s">
        <v>27</v>
      </c>
      <c r="M3" s="25" t="s">
        <v>107</v>
      </c>
      <c r="N3" s="27">
        <v>5</v>
      </c>
    </row>
    <row r="4" spans="1:14" s="88" customFormat="1" ht="12.75" customHeight="1">
      <c r="A4" s="93">
        <v>43103</v>
      </c>
      <c r="B4" s="68">
        <v>0.3541666666666667</v>
      </c>
      <c r="C4" s="67">
        <f t="shared" si="0"/>
        <v>43103</v>
      </c>
      <c r="D4" s="68">
        <f>B4+TIME(1,0,0)</f>
        <v>0.39583333333333337</v>
      </c>
      <c r="E4" s="69">
        <f t="shared" si="1"/>
        <v>43103</v>
      </c>
      <c r="F4" s="70" t="s">
        <v>300</v>
      </c>
      <c r="G4" s="70" t="s">
        <v>85</v>
      </c>
      <c r="H4" s="71" t="s">
        <v>301</v>
      </c>
      <c r="I4" s="72" t="s">
        <v>115</v>
      </c>
      <c r="J4" s="73" t="s">
        <v>137</v>
      </c>
      <c r="K4" s="73" t="s">
        <v>64</v>
      </c>
      <c r="L4" s="74" t="s">
        <v>302</v>
      </c>
      <c r="M4" s="75" t="s">
        <v>19</v>
      </c>
      <c r="N4" s="73">
        <v>20</v>
      </c>
    </row>
    <row r="5" spans="1:14" s="88" customFormat="1" ht="12.75" customHeight="1">
      <c r="A5" s="92">
        <v>43103</v>
      </c>
      <c r="B5" s="23">
        <v>0.3958333333333333</v>
      </c>
      <c r="C5" s="24">
        <f t="shared" si="0"/>
        <v>43103</v>
      </c>
      <c r="D5" s="23">
        <f>B5+TIME(0,15,0)</f>
        <v>0.40625</v>
      </c>
      <c r="E5" s="38">
        <f t="shared" si="1"/>
        <v>43103</v>
      </c>
      <c r="F5" s="36" t="s">
        <v>305</v>
      </c>
      <c r="G5" s="36" t="s">
        <v>85</v>
      </c>
      <c r="H5" s="27" t="s">
        <v>104</v>
      </c>
      <c r="I5" s="26" t="s">
        <v>117</v>
      </c>
      <c r="J5" s="27" t="s">
        <v>306</v>
      </c>
      <c r="K5" s="25" t="s">
        <v>64</v>
      </c>
      <c r="L5" s="28" t="s">
        <v>131</v>
      </c>
      <c r="M5" s="25" t="s">
        <v>307</v>
      </c>
      <c r="N5" s="27">
        <v>20</v>
      </c>
    </row>
    <row r="6" spans="1:14" s="88" customFormat="1" ht="12.75" customHeight="1">
      <c r="A6" s="94">
        <v>43103</v>
      </c>
      <c r="B6" s="32">
        <v>0.40625</v>
      </c>
      <c r="C6" s="31">
        <f t="shared" si="0"/>
        <v>43103</v>
      </c>
      <c r="D6" s="32">
        <f>B6+TIME(0,15,0)</f>
        <v>0.4166666666666667</v>
      </c>
      <c r="E6" s="39">
        <f t="shared" si="1"/>
        <v>43103</v>
      </c>
      <c r="F6" s="40" t="s">
        <v>300</v>
      </c>
      <c r="G6" s="40" t="s">
        <v>85</v>
      </c>
      <c r="H6" s="40" t="s">
        <v>301</v>
      </c>
      <c r="I6" s="33" t="s">
        <v>138</v>
      </c>
      <c r="J6" s="34" t="s">
        <v>303</v>
      </c>
      <c r="K6" s="34" t="s">
        <v>139</v>
      </c>
      <c r="L6" s="34" t="s">
        <v>304</v>
      </c>
      <c r="M6" s="34" t="s">
        <v>19</v>
      </c>
      <c r="N6" s="34">
        <v>20</v>
      </c>
    </row>
    <row r="7" spans="1:14" s="98" customFormat="1" ht="13.5">
      <c r="A7" s="122">
        <v>43109</v>
      </c>
      <c r="B7" s="123">
        <v>0.5</v>
      </c>
      <c r="C7" s="124">
        <f>A7</f>
        <v>43109</v>
      </c>
      <c r="D7" s="123">
        <f>B7+TIME(0,30,0)</f>
        <v>0.5208333333333334</v>
      </c>
      <c r="E7" s="125">
        <f>A7</f>
        <v>43109</v>
      </c>
      <c r="F7" s="126" t="s">
        <v>15</v>
      </c>
      <c r="G7" s="126" t="s">
        <v>16</v>
      </c>
      <c r="H7" s="127" t="s">
        <v>21</v>
      </c>
      <c r="I7" s="128" t="s">
        <v>448</v>
      </c>
      <c r="J7" s="129" t="s">
        <v>446</v>
      </c>
      <c r="K7" s="129" t="str">
        <f>J7</f>
        <v>陳禹瑾醫師</v>
      </c>
      <c r="L7" s="130" t="s">
        <v>41</v>
      </c>
      <c r="M7" s="129" t="s">
        <v>123</v>
      </c>
      <c r="N7" s="129">
        <v>20</v>
      </c>
    </row>
    <row r="8" spans="1:14" s="88" customFormat="1" ht="12.75" customHeight="1">
      <c r="A8" s="92">
        <v>43103</v>
      </c>
      <c r="B8" s="23">
        <v>0.4166666666666667</v>
      </c>
      <c r="C8" s="24">
        <f t="shared" si="0"/>
        <v>43103</v>
      </c>
      <c r="D8" s="23">
        <f>B8+TIME(0,60,0)</f>
        <v>0.45833333333333337</v>
      </c>
      <c r="E8" s="38">
        <f t="shared" si="1"/>
        <v>43103</v>
      </c>
      <c r="F8" s="36" t="s">
        <v>15</v>
      </c>
      <c r="G8" s="36" t="s">
        <v>16</v>
      </c>
      <c r="H8" s="27" t="s">
        <v>104</v>
      </c>
      <c r="I8" s="26" t="s">
        <v>298</v>
      </c>
      <c r="J8" s="27" t="s">
        <v>299</v>
      </c>
      <c r="K8" s="25" t="s">
        <v>64</v>
      </c>
      <c r="L8" s="28" t="s">
        <v>131</v>
      </c>
      <c r="M8" s="25" t="s">
        <v>116</v>
      </c>
      <c r="N8" s="27">
        <v>21</v>
      </c>
    </row>
    <row r="9" spans="1:14" s="66" customFormat="1" ht="12.75" customHeight="1">
      <c r="A9" s="92">
        <v>43103</v>
      </c>
      <c r="B9" s="23">
        <v>0.375</v>
      </c>
      <c r="C9" s="24">
        <f>A9</f>
        <v>43103</v>
      </c>
      <c r="D9" s="23">
        <v>0.4166666666666667</v>
      </c>
      <c r="E9" s="38">
        <f>A9</f>
        <v>43103</v>
      </c>
      <c r="F9" s="36" t="s">
        <v>15</v>
      </c>
      <c r="G9" s="36" t="s">
        <v>16</v>
      </c>
      <c r="H9" s="27" t="s">
        <v>77</v>
      </c>
      <c r="I9" s="26" t="s">
        <v>441</v>
      </c>
      <c r="J9" s="27" t="s">
        <v>37</v>
      </c>
      <c r="K9" s="25" t="str">
        <f>J9</f>
        <v>陳曉平醫師</v>
      </c>
      <c r="L9" s="28" t="s">
        <v>38</v>
      </c>
      <c r="M9" s="25" t="s">
        <v>442</v>
      </c>
      <c r="N9" s="27">
        <v>4</v>
      </c>
    </row>
    <row r="10" spans="1:14" s="66" customFormat="1" ht="12.75" customHeight="1">
      <c r="A10" s="92">
        <v>43103</v>
      </c>
      <c r="B10" s="23">
        <v>0.4166666666666667</v>
      </c>
      <c r="C10" s="24">
        <f t="shared" si="0"/>
        <v>43103</v>
      </c>
      <c r="D10" s="23">
        <v>0.4791666666666667</v>
      </c>
      <c r="E10" s="38">
        <f t="shared" si="1"/>
        <v>43103</v>
      </c>
      <c r="F10" s="36" t="s">
        <v>179</v>
      </c>
      <c r="G10" s="36" t="s">
        <v>180</v>
      </c>
      <c r="H10" s="27" t="s">
        <v>181</v>
      </c>
      <c r="I10" s="26" t="s">
        <v>182</v>
      </c>
      <c r="J10" s="27" t="s">
        <v>37</v>
      </c>
      <c r="K10" s="25" t="str">
        <f>J10</f>
        <v>陳曉平醫師</v>
      </c>
      <c r="L10" s="28" t="s">
        <v>38</v>
      </c>
      <c r="M10" s="25" t="s">
        <v>82</v>
      </c>
      <c r="N10" s="27">
        <v>4</v>
      </c>
    </row>
    <row r="11" spans="1:16" s="88" customFormat="1" ht="12.75" customHeight="1">
      <c r="A11" s="93">
        <v>43103</v>
      </c>
      <c r="B11" s="68">
        <v>0.375</v>
      </c>
      <c r="C11" s="67">
        <f t="shared" si="0"/>
        <v>43103</v>
      </c>
      <c r="D11" s="68">
        <v>0.4166666666666667</v>
      </c>
      <c r="E11" s="69">
        <f>WEEKDAY(A11)</f>
        <v>4</v>
      </c>
      <c r="F11" s="70" t="s">
        <v>114</v>
      </c>
      <c r="G11" s="70" t="s">
        <v>85</v>
      </c>
      <c r="H11" s="71" t="s">
        <v>132</v>
      </c>
      <c r="I11" s="72" t="s">
        <v>50</v>
      </c>
      <c r="J11" s="73" t="s">
        <v>133</v>
      </c>
      <c r="K11" s="73" t="s">
        <v>134</v>
      </c>
      <c r="L11" s="74" t="s">
        <v>135</v>
      </c>
      <c r="M11" s="75" t="s">
        <v>19</v>
      </c>
      <c r="N11" s="73">
        <v>11</v>
      </c>
      <c r="O11" s="66"/>
      <c r="P11" s="66"/>
    </row>
    <row r="12" spans="1:16" s="88" customFormat="1" ht="12.75" customHeight="1">
      <c r="A12" s="96">
        <v>43103</v>
      </c>
      <c r="B12" s="23">
        <v>0.4166666666666667</v>
      </c>
      <c r="C12" s="24">
        <f t="shared" si="0"/>
        <v>43103</v>
      </c>
      <c r="D12" s="23">
        <v>0.4375</v>
      </c>
      <c r="E12" s="38">
        <f>WEEKDAY(A12)</f>
        <v>4</v>
      </c>
      <c r="F12" s="36" t="s">
        <v>84</v>
      </c>
      <c r="G12" s="36" t="s">
        <v>86</v>
      </c>
      <c r="H12" s="27" t="s">
        <v>92</v>
      </c>
      <c r="I12" s="26" t="s">
        <v>140</v>
      </c>
      <c r="J12" s="27" t="s">
        <v>101</v>
      </c>
      <c r="K12" s="25" t="s">
        <v>96</v>
      </c>
      <c r="L12" s="28" t="s">
        <v>141</v>
      </c>
      <c r="M12" s="25" t="s">
        <v>142</v>
      </c>
      <c r="N12" s="27">
        <v>11</v>
      </c>
      <c r="O12" s="66"/>
      <c r="P12" s="66"/>
    </row>
    <row r="13" spans="1:16" s="89" customFormat="1" ht="12.75" customHeight="1">
      <c r="A13" s="95">
        <v>43103</v>
      </c>
      <c r="B13" s="56">
        <v>0.4583333333333333</v>
      </c>
      <c r="C13" s="24">
        <f t="shared" si="0"/>
        <v>43103</v>
      </c>
      <c r="D13" s="56">
        <v>0.5</v>
      </c>
      <c r="E13" s="57">
        <f>WEEKDAY(A13)</f>
        <v>4</v>
      </c>
      <c r="F13" s="58" t="s">
        <v>42</v>
      </c>
      <c r="G13" s="58" t="s">
        <v>40</v>
      </c>
      <c r="H13" s="59" t="s">
        <v>49</v>
      </c>
      <c r="I13" s="61" t="s">
        <v>171</v>
      </c>
      <c r="J13" s="107" t="s">
        <v>62</v>
      </c>
      <c r="K13" s="60" t="s">
        <v>62</v>
      </c>
      <c r="L13" s="28" t="s">
        <v>135</v>
      </c>
      <c r="M13" s="62" t="s">
        <v>161</v>
      </c>
      <c r="N13" s="60">
        <v>5</v>
      </c>
      <c r="O13" s="66"/>
      <c r="P13" s="66"/>
    </row>
    <row r="14" spans="1:14" s="98" customFormat="1" ht="13.5">
      <c r="A14" s="105">
        <v>43103</v>
      </c>
      <c r="B14" s="41">
        <v>0.5</v>
      </c>
      <c r="C14" s="42">
        <f>A14</f>
        <v>43103</v>
      </c>
      <c r="D14" s="41">
        <v>0.5416666666666666</v>
      </c>
      <c r="E14" s="43">
        <f>A14</f>
        <v>43103</v>
      </c>
      <c r="F14" s="44" t="s">
        <v>15</v>
      </c>
      <c r="G14" s="44" t="s">
        <v>16</v>
      </c>
      <c r="H14" s="45" t="s">
        <v>149</v>
      </c>
      <c r="I14" s="46" t="s">
        <v>283</v>
      </c>
      <c r="J14" s="47" t="s">
        <v>284</v>
      </c>
      <c r="K14" s="47" t="s">
        <v>284</v>
      </c>
      <c r="L14" s="106" t="s">
        <v>41</v>
      </c>
      <c r="M14" s="47" t="s">
        <v>123</v>
      </c>
      <c r="N14" s="47">
        <v>20</v>
      </c>
    </row>
    <row r="15" spans="1:14" s="88" customFormat="1" ht="12.75" customHeight="1">
      <c r="A15" s="92">
        <v>43104</v>
      </c>
      <c r="B15" s="23">
        <v>0.5833333333333334</v>
      </c>
      <c r="C15" s="24">
        <f t="shared" si="0"/>
        <v>43104</v>
      </c>
      <c r="D15" s="29">
        <v>0.6041666666666666</v>
      </c>
      <c r="E15" s="38">
        <f aca="true" t="shared" si="2" ref="E15:E26">A15</f>
        <v>43104</v>
      </c>
      <c r="F15" s="36" t="s">
        <v>15</v>
      </c>
      <c r="G15" s="36" t="s">
        <v>16</v>
      </c>
      <c r="H15" s="37" t="s">
        <v>104</v>
      </c>
      <c r="I15" s="26" t="s">
        <v>112</v>
      </c>
      <c r="J15" s="65" t="s">
        <v>310</v>
      </c>
      <c r="K15" s="65" t="s">
        <v>64</v>
      </c>
      <c r="L15" s="28" t="s">
        <v>27</v>
      </c>
      <c r="M15" s="25" t="s">
        <v>107</v>
      </c>
      <c r="N15" s="27">
        <v>5</v>
      </c>
    </row>
    <row r="16" spans="1:14" s="98" customFormat="1" ht="13.5">
      <c r="A16" s="105">
        <v>43105</v>
      </c>
      <c r="B16" s="41">
        <v>0.3125</v>
      </c>
      <c r="C16" s="42">
        <f t="shared" si="0"/>
        <v>43105</v>
      </c>
      <c r="D16" s="41">
        <f>B16+TIME(1,0,0)</f>
        <v>0.3541666666666667</v>
      </c>
      <c r="E16" s="43">
        <f t="shared" si="2"/>
        <v>43105</v>
      </c>
      <c r="F16" s="44" t="s">
        <v>15</v>
      </c>
      <c r="G16" s="44" t="s">
        <v>16</v>
      </c>
      <c r="H16" s="45" t="s">
        <v>21</v>
      </c>
      <c r="I16" s="46" t="s">
        <v>422</v>
      </c>
      <c r="J16" s="47" t="s">
        <v>421</v>
      </c>
      <c r="K16" s="47" t="s">
        <v>72</v>
      </c>
      <c r="L16" s="106" t="s">
        <v>41</v>
      </c>
      <c r="M16" s="47" t="s">
        <v>66</v>
      </c>
      <c r="N16" s="47">
        <v>50</v>
      </c>
    </row>
    <row r="17" spans="1:14" s="66" customFormat="1" ht="12.75" customHeight="1">
      <c r="A17" s="92">
        <v>43105</v>
      </c>
      <c r="B17" s="23">
        <v>0.375</v>
      </c>
      <c r="C17" s="24">
        <f t="shared" si="0"/>
        <v>43105</v>
      </c>
      <c r="D17" s="29">
        <v>0.4583333333333333</v>
      </c>
      <c r="E17" s="38">
        <f t="shared" si="2"/>
        <v>43105</v>
      </c>
      <c r="F17" s="36" t="s">
        <v>183</v>
      </c>
      <c r="G17" s="36" t="s">
        <v>184</v>
      </c>
      <c r="H17" s="37" t="s">
        <v>185</v>
      </c>
      <c r="I17" s="26" t="s">
        <v>186</v>
      </c>
      <c r="J17" s="65" t="s">
        <v>187</v>
      </c>
      <c r="K17" s="65" t="s">
        <v>188</v>
      </c>
      <c r="L17" s="28" t="s">
        <v>189</v>
      </c>
      <c r="M17" s="25" t="s">
        <v>190</v>
      </c>
      <c r="N17" s="27">
        <f>IF(M17="R",5,IF(M17="V+R",10,IF(M17="V+R+I",30,IF(M17="R+I",25,IF(M17="I",20)))))</f>
        <v>30</v>
      </c>
    </row>
    <row r="18" spans="1:14" s="88" customFormat="1" ht="12.75" customHeight="1">
      <c r="A18" s="92">
        <v>43105</v>
      </c>
      <c r="B18" s="23">
        <v>0.5625</v>
      </c>
      <c r="C18" s="24">
        <f t="shared" si="0"/>
        <v>43105</v>
      </c>
      <c r="D18" s="29">
        <v>0.6041666666666666</v>
      </c>
      <c r="E18" s="38">
        <f t="shared" si="2"/>
        <v>43105</v>
      </c>
      <c r="F18" s="36" t="s">
        <v>15</v>
      </c>
      <c r="G18" s="36" t="s">
        <v>16</v>
      </c>
      <c r="H18" s="37" t="s">
        <v>108</v>
      </c>
      <c r="I18" s="26" t="s">
        <v>311</v>
      </c>
      <c r="J18" s="65" t="s">
        <v>109</v>
      </c>
      <c r="K18" s="65" t="s">
        <v>312</v>
      </c>
      <c r="L18" s="28" t="s">
        <v>110</v>
      </c>
      <c r="M18" s="25" t="s">
        <v>111</v>
      </c>
      <c r="N18" s="27">
        <v>6</v>
      </c>
    </row>
    <row r="19" spans="1:16" s="98" customFormat="1" ht="14.25">
      <c r="A19" s="105">
        <v>43108</v>
      </c>
      <c r="B19" s="41">
        <v>0.5</v>
      </c>
      <c r="C19" s="42">
        <f t="shared" si="0"/>
        <v>43108</v>
      </c>
      <c r="D19" s="41">
        <v>0.5416666666666666</v>
      </c>
      <c r="E19" s="43">
        <f t="shared" si="2"/>
        <v>43108</v>
      </c>
      <c r="F19" s="44" t="s">
        <v>15</v>
      </c>
      <c r="G19" s="44" t="s">
        <v>16</v>
      </c>
      <c r="H19" s="45" t="s">
        <v>21</v>
      </c>
      <c r="I19" s="46" t="s">
        <v>176</v>
      </c>
      <c r="J19" s="47" t="s">
        <v>177</v>
      </c>
      <c r="K19" s="47" t="str">
        <f>J19</f>
        <v>曾珠堯醫師</v>
      </c>
      <c r="L19" s="106" t="s">
        <v>38</v>
      </c>
      <c r="M19" s="47" t="s">
        <v>123</v>
      </c>
      <c r="N19" s="47">
        <v>20</v>
      </c>
      <c r="O19" s="90"/>
      <c r="P19" s="90"/>
    </row>
    <row r="20" spans="1:14" s="98" customFormat="1" ht="13.5">
      <c r="A20" s="122">
        <v>43109</v>
      </c>
      <c r="B20" s="123">
        <v>0.3125</v>
      </c>
      <c r="C20" s="124">
        <f t="shared" si="0"/>
        <v>43109</v>
      </c>
      <c r="D20" s="123">
        <f>B20+TIME(1,0,0)</f>
        <v>0.3541666666666667</v>
      </c>
      <c r="E20" s="125">
        <f t="shared" si="2"/>
        <v>43109</v>
      </c>
      <c r="F20" s="126" t="s">
        <v>15</v>
      </c>
      <c r="G20" s="126" t="s">
        <v>16</v>
      </c>
      <c r="H20" s="127" t="s">
        <v>21</v>
      </c>
      <c r="I20" s="128" t="s">
        <v>287</v>
      </c>
      <c r="J20" s="129" t="s">
        <v>288</v>
      </c>
      <c r="K20" s="129" t="str">
        <f>J20</f>
        <v>陳玉昇醫師</v>
      </c>
      <c r="L20" s="130" t="s">
        <v>447</v>
      </c>
      <c r="M20" s="129" t="s">
        <v>123</v>
      </c>
      <c r="N20" s="129">
        <v>20</v>
      </c>
    </row>
    <row r="21" spans="1:16" s="87" customFormat="1" ht="12.75" customHeight="1">
      <c r="A21" s="105">
        <v>43110</v>
      </c>
      <c r="B21" s="41">
        <v>0.3125</v>
      </c>
      <c r="C21" s="42">
        <f t="shared" si="0"/>
        <v>43110</v>
      </c>
      <c r="D21" s="41">
        <v>0.3541666666666667</v>
      </c>
      <c r="E21" s="43">
        <f t="shared" si="2"/>
        <v>43110</v>
      </c>
      <c r="F21" s="44" t="s">
        <v>15</v>
      </c>
      <c r="G21" s="44" t="s">
        <v>16</v>
      </c>
      <c r="H21" s="45" t="s">
        <v>21</v>
      </c>
      <c r="I21" s="46" t="s">
        <v>257</v>
      </c>
      <c r="J21" s="47" t="s">
        <v>33</v>
      </c>
      <c r="K21" s="47" t="s">
        <v>33</v>
      </c>
      <c r="L21" s="106" t="s">
        <v>318</v>
      </c>
      <c r="M21" s="47" t="s">
        <v>34</v>
      </c>
      <c r="N21" s="47">
        <v>50</v>
      </c>
      <c r="O21" s="90"/>
      <c r="P21" s="90"/>
    </row>
    <row r="22" spans="1:14" s="88" customFormat="1" ht="12.75" customHeight="1">
      <c r="A22" s="92">
        <v>43110</v>
      </c>
      <c r="B22" s="23">
        <v>0.375</v>
      </c>
      <c r="C22" s="24">
        <f t="shared" si="0"/>
        <v>43110</v>
      </c>
      <c r="D22" s="29">
        <f>B22+TIME(0,20,0)</f>
        <v>0.3888888888888889</v>
      </c>
      <c r="E22" s="38">
        <f t="shared" si="2"/>
        <v>43110</v>
      </c>
      <c r="F22" s="36" t="s">
        <v>321</v>
      </c>
      <c r="G22" s="36" t="s">
        <v>322</v>
      </c>
      <c r="H22" s="37" t="s">
        <v>323</v>
      </c>
      <c r="I22" s="26" t="s">
        <v>324</v>
      </c>
      <c r="J22" s="65" t="s">
        <v>325</v>
      </c>
      <c r="K22" s="65" t="s">
        <v>326</v>
      </c>
      <c r="L22" s="28" t="s">
        <v>318</v>
      </c>
      <c r="M22" s="25" t="s">
        <v>327</v>
      </c>
      <c r="N22" s="47">
        <v>35</v>
      </c>
    </row>
    <row r="23" spans="1:14" s="88" customFormat="1" ht="12.75" customHeight="1">
      <c r="A23" s="92">
        <v>43110</v>
      </c>
      <c r="B23" s="23">
        <v>0.40277777777777773</v>
      </c>
      <c r="C23" s="24">
        <f t="shared" si="0"/>
        <v>43110</v>
      </c>
      <c r="D23" s="29">
        <f>B23+TIME(0,20,0)</f>
        <v>0.41666666666666663</v>
      </c>
      <c r="E23" s="38">
        <f t="shared" si="2"/>
        <v>43110</v>
      </c>
      <c r="F23" s="36" t="s">
        <v>328</v>
      </c>
      <c r="G23" s="36" t="s">
        <v>329</v>
      </c>
      <c r="H23" s="37" t="s">
        <v>330</v>
      </c>
      <c r="I23" s="26" t="s">
        <v>324</v>
      </c>
      <c r="J23" s="65" t="s">
        <v>331</v>
      </c>
      <c r="K23" s="65" t="s">
        <v>332</v>
      </c>
      <c r="L23" s="28" t="s">
        <v>333</v>
      </c>
      <c r="M23" s="25" t="s">
        <v>334</v>
      </c>
      <c r="N23" s="47">
        <v>35</v>
      </c>
    </row>
    <row r="24" spans="1:14" s="88" customFormat="1" ht="12.75" customHeight="1">
      <c r="A24" s="92">
        <v>43110</v>
      </c>
      <c r="B24" s="23">
        <v>0.4166666666666667</v>
      </c>
      <c r="C24" s="24">
        <f t="shared" si="0"/>
        <v>43110</v>
      </c>
      <c r="D24" s="29">
        <f>B24+TIME(0,20,0)</f>
        <v>0.4305555555555556</v>
      </c>
      <c r="E24" s="38">
        <f t="shared" si="2"/>
        <v>43110</v>
      </c>
      <c r="F24" s="36" t="s">
        <v>335</v>
      </c>
      <c r="G24" s="36" t="s">
        <v>329</v>
      </c>
      <c r="H24" s="37" t="s">
        <v>330</v>
      </c>
      <c r="I24" s="26" t="s">
        <v>324</v>
      </c>
      <c r="J24" s="65" t="s">
        <v>336</v>
      </c>
      <c r="K24" s="65" t="s">
        <v>246</v>
      </c>
      <c r="L24" s="28" t="s">
        <v>337</v>
      </c>
      <c r="M24" s="25" t="s">
        <v>338</v>
      </c>
      <c r="N24" s="47">
        <v>35</v>
      </c>
    </row>
    <row r="25" spans="1:14" s="88" customFormat="1" ht="12.75" customHeight="1">
      <c r="A25" s="92">
        <v>43110</v>
      </c>
      <c r="B25" s="23">
        <v>0.4305555555555556</v>
      </c>
      <c r="C25" s="24">
        <f t="shared" si="0"/>
        <v>43110</v>
      </c>
      <c r="D25" s="29">
        <v>0.47222222222222227</v>
      </c>
      <c r="E25" s="38">
        <f t="shared" si="2"/>
        <v>43110</v>
      </c>
      <c r="F25" s="36" t="s">
        <v>328</v>
      </c>
      <c r="G25" s="36" t="s">
        <v>339</v>
      </c>
      <c r="H25" s="37" t="s">
        <v>340</v>
      </c>
      <c r="I25" s="26" t="s">
        <v>121</v>
      </c>
      <c r="J25" s="65" t="s">
        <v>341</v>
      </c>
      <c r="K25" s="65" t="s">
        <v>286</v>
      </c>
      <c r="L25" s="28" t="s">
        <v>342</v>
      </c>
      <c r="M25" s="25" t="s">
        <v>343</v>
      </c>
      <c r="N25" s="47">
        <v>10</v>
      </c>
    </row>
    <row r="26" spans="1:14" s="88" customFormat="1" ht="12.75" customHeight="1">
      <c r="A26" s="92">
        <v>43110</v>
      </c>
      <c r="B26" s="23">
        <v>0.4305555555555556</v>
      </c>
      <c r="C26" s="24">
        <f t="shared" si="0"/>
        <v>43110</v>
      </c>
      <c r="D26" s="29">
        <v>0.47222222222222227</v>
      </c>
      <c r="E26" s="38">
        <f t="shared" si="2"/>
        <v>43110</v>
      </c>
      <c r="F26" s="36" t="s">
        <v>321</v>
      </c>
      <c r="G26" s="36" t="s">
        <v>344</v>
      </c>
      <c r="H26" s="37" t="s">
        <v>345</v>
      </c>
      <c r="I26" s="26" t="s">
        <v>122</v>
      </c>
      <c r="J26" s="65" t="s">
        <v>106</v>
      </c>
      <c r="K26" s="65" t="s">
        <v>346</v>
      </c>
      <c r="L26" s="28" t="s">
        <v>314</v>
      </c>
      <c r="M26" s="25" t="s">
        <v>347</v>
      </c>
      <c r="N26" s="47">
        <v>10</v>
      </c>
    </row>
    <row r="27" spans="1:16" s="89" customFormat="1" ht="12.75" customHeight="1">
      <c r="A27" s="95">
        <v>43110</v>
      </c>
      <c r="B27" s="56">
        <v>0.375</v>
      </c>
      <c r="C27" s="55">
        <f t="shared" si="0"/>
        <v>43110</v>
      </c>
      <c r="D27" s="56">
        <v>0.40277777777777773</v>
      </c>
      <c r="E27" s="57">
        <f>WEEKDAY(A27)</f>
        <v>4</v>
      </c>
      <c r="F27" s="58" t="s">
        <v>42</v>
      </c>
      <c r="G27" s="58" t="s">
        <v>43</v>
      </c>
      <c r="H27" s="59" t="s">
        <v>49</v>
      </c>
      <c r="I27" s="108" t="s">
        <v>158</v>
      </c>
      <c r="J27" s="60" t="s">
        <v>55</v>
      </c>
      <c r="K27" s="60" t="s">
        <v>56</v>
      </c>
      <c r="L27" s="54" t="s">
        <v>57</v>
      </c>
      <c r="M27" s="60" t="s">
        <v>58</v>
      </c>
      <c r="N27" s="47">
        <v>5</v>
      </c>
      <c r="O27" s="66"/>
      <c r="P27" s="66"/>
    </row>
    <row r="28" spans="1:16" s="89" customFormat="1" ht="12.75" customHeight="1">
      <c r="A28" s="95">
        <v>43110</v>
      </c>
      <c r="B28" s="56">
        <v>0.40277777777777773</v>
      </c>
      <c r="C28" s="55">
        <f t="shared" si="0"/>
        <v>43110</v>
      </c>
      <c r="D28" s="56">
        <v>0.4166666666666667</v>
      </c>
      <c r="E28" s="57">
        <f>WEEKDAY(A28)</f>
        <v>4</v>
      </c>
      <c r="F28" s="58" t="s">
        <v>42</v>
      </c>
      <c r="G28" s="58" t="s">
        <v>43</v>
      </c>
      <c r="H28" s="59" t="s">
        <v>49</v>
      </c>
      <c r="I28" s="61" t="s">
        <v>59</v>
      </c>
      <c r="J28" s="60" t="s">
        <v>55</v>
      </c>
      <c r="K28" s="60" t="s">
        <v>55</v>
      </c>
      <c r="L28" s="54" t="s">
        <v>52</v>
      </c>
      <c r="M28" s="60" t="s">
        <v>58</v>
      </c>
      <c r="N28" s="47">
        <v>5</v>
      </c>
      <c r="O28" s="66"/>
      <c r="P28" s="66"/>
    </row>
    <row r="29" spans="1:16" s="89" customFormat="1" ht="12.75" customHeight="1">
      <c r="A29" s="95">
        <v>43110</v>
      </c>
      <c r="B29" s="56">
        <v>0.4166666666666667</v>
      </c>
      <c r="C29" s="55">
        <f t="shared" si="0"/>
        <v>43110</v>
      </c>
      <c r="D29" s="56">
        <v>0.4375</v>
      </c>
      <c r="E29" s="57">
        <f>WEEKDAY(A29)</f>
        <v>4</v>
      </c>
      <c r="F29" s="58" t="s">
        <v>42</v>
      </c>
      <c r="G29" s="58" t="s">
        <v>43</v>
      </c>
      <c r="H29" s="59" t="s">
        <v>49</v>
      </c>
      <c r="I29" s="108" t="s">
        <v>159</v>
      </c>
      <c r="J29" s="109" t="s">
        <v>55</v>
      </c>
      <c r="K29" s="110" t="s">
        <v>55</v>
      </c>
      <c r="L29" s="54" t="s">
        <v>52</v>
      </c>
      <c r="M29" s="60" t="s">
        <v>58</v>
      </c>
      <c r="N29" s="47">
        <v>5</v>
      </c>
      <c r="O29" s="66"/>
      <c r="P29" s="66"/>
    </row>
    <row r="30" spans="1:16" s="89" customFormat="1" ht="12.75" customHeight="1">
      <c r="A30" s="95">
        <v>43110</v>
      </c>
      <c r="B30" s="56">
        <v>0.4375</v>
      </c>
      <c r="C30" s="55">
        <f t="shared" si="0"/>
        <v>43110</v>
      </c>
      <c r="D30" s="56">
        <v>0.4583333333333333</v>
      </c>
      <c r="E30" s="57">
        <f>WEEKDAY(A30)</f>
        <v>4</v>
      </c>
      <c r="F30" s="58" t="s">
        <v>42</v>
      </c>
      <c r="G30" s="58" t="s">
        <v>43</v>
      </c>
      <c r="H30" s="59" t="s">
        <v>49</v>
      </c>
      <c r="I30" s="61" t="s">
        <v>60</v>
      </c>
      <c r="J30" s="107" t="s">
        <v>55</v>
      </c>
      <c r="K30" s="60" t="s">
        <v>56</v>
      </c>
      <c r="L30" s="54" t="s">
        <v>54</v>
      </c>
      <c r="M30" s="60" t="s">
        <v>58</v>
      </c>
      <c r="N30" s="47">
        <v>5</v>
      </c>
      <c r="O30" s="66"/>
      <c r="P30" s="66"/>
    </row>
    <row r="31" spans="1:16" s="89" customFormat="1" ht="12.75" customHeight="1">
      <c r="A31" s="95">
        <v>43110</v>
      </c>
      <c r="B31" s="56">
        <v>0.4583333333333333</v>
      </c>
      <c r="C31" s="55">
        <f t="shared" si="0"/>
        <v>43110</v>
      </c>
      <c r="D31" s="56">
        <v>0.4791666666666667</v>
      </c>
      <c r="E31" s="57">
        <f>WEEKDAY(A31)</f>
        <v>4</v>
      </c>
      <c r="F31" s="58" t="s">
        <v>42</v>
      </c>
      <c r="G31" s="58" t="s">
        <v>43</v>
      </c>
      <c r="H31" s="59" t="s">
        <v>49</v>
      </c>
      <c r="I31" s="61" t="s">
        <v>61</v>
      </c>
      <c r="J31" s="109" t="s">
        <v>53</v>
      </c>
      <c r="K31" s="109" t="s">
        <v>55</v>
      </c>
      <c r="L31" s="54" t="s">
        <v>54</v>
      </c>
      <c r="M31" s="60" t="s">
        <v>58</v>
      </c>
      <c r="N31" s="47">
        <v>5</v>
      </c>
      <c r="O31" s="66"/>
      <c r="P31" s="66"/>
    </row>
    <row r="32" spans="1:16" s="87" customFormat="1" ht="12.75" customHeight="1">
      <c r="A32" s="111">
        <v>43110</v>
      </c>
      <c r="B32" s="41">
        <v>0.5</v>
      </c>
      <c r="C32" s="112">
        <f t="shared" si="0"/>
        <v>43110</v>
      </c>
      <c r="D32" s="41">
        <v>0.5416666666666666</v>
      </c>
      <c r="E32" s="43">
        <f>A32</f>
        <v>43110</v>
      </c>
      <c r="F32" s="113" t="s">
        <v>42</v>
      </c>
      <c r="G32" s="113" t="s">
        <v>43</v>
      </c>
      <c r="H32" s="113" t="s">
        <v>48</v>
      </c>
      <c r="I32" s="114" t="s">
        <v>259</v>
      </c>
      <c r="J32" s="115" t="s">
        <v>260</v>
      </c>
      <c r="K32" s="116" t="s">
        <v>261</v>
      </c>
      <c r="L32" s="117" t="s">
        <v>28</v>
      </c>
      <c r="M32" s="118" t="s">
        <v>157</v>
      </c>
      <c r="N32" s="47">
        <v>20</v>
      </c>
      <c r="O32" s="90"/>
      <c r="P32" s="90"/>
    </row>
    <row r="33" spans="1:14" s="66" customFormat="1" ht="12.75" customHeight="1">
      <c r="A33" s="92">
        <v>43110</v>
      </c>
      <c r="B33" s="23">
        <v>0.6458333333333334</v>
      </c>
      <c r="C33" s="24">
        <f t="shared" si="0"/>
        <v>43110</v>
      </c>
      <c r="D33" s="29">
        <f>B33+TIME(1,0,0)</f>
        <v>0.6875</v>
      </c>
      <c r="E33" s="38">
        <f>A33</f>
        <v>43110</v>
      </c>
      <c r="F33" s="36" t="s">
        <v>15</v>
      </c>
      <c r="G33" s="36" t="s">
        <v>16</v>
      </c>
      <c r="H33" s="27" t="s">
        <v>194</v>
      </c>
      <c r="I33" s="26" t="s">
        <v>129</v>
      </c>
      <c r="J33" s="27" t="s">
        <v>195</v>
      </c>
      <c r="K33" s="27" t="str">
        <f>J33</f>
        <v>許珮毓醫師</v>
      </c>
      <c r="L33" s="28" t="s">
        <v>87</v>
      </c>
      <c r="M33" s="25" t="s">
        <v>82</v>
      </c>
      <c r="N33" s="47">
        <f>IF(M33="R",5,IF(M33="V+R",10,IF(M33="V+R+I",30,IF(M33="R+I",25,IF(M33="I",20)))))</f>
        <v>5</v>
      </c>
    </row>
    <row r="34" spans="1:16" s="89" customFormat="1" ht="12.75" customHeight="1">
      <c r="A34" s="95">
        <v>43111</v>
      </c>
      <c r="B34" s="56">
        <v>0.3125</v>
      </c>
      <c r="C34" s="55">
        <f t="shared" si="0"/>
        <v>43111</v>
      </c>
      <c r="D34" s="56">
        <v>0.3541666666666667</v>
      </c>
      <c r="E34" s="57">
        <f>A34</f>
        <v>43111</v>
      </c>
      <c r="F34" s="58" t="s">
        <v>350</v>
      </c>
      <c r="G34" s="58" t="s">
        <v>316</v>
      </c>
      <c r="H34" s="59" t="s">
        <v>349</v>
      </c>
      <c r="I34" s="108" t="s">
        <v>351</v>
      </c>
      <c r="J34" s="60" t="s">
        <v>352</v>
      </c>
      <c r="K34" s="60" t="s">
        <v>45</v>
      </c>
      <c r="L34" s="54" t="s">
        <v>353</v>
      </c>
      <c r="M34" s="60" t="s">
        <v>348</v>
      </c>
      <c r="N34" s="47">
        <v>5</v>
      </c>
      <c r="O34" s="66"/>
      <c r="P34" s="66"/>
    </row>
    <row r="35" spans="1:16" s="87" customFormat="1" ht="12.75" customHeight="1">
      <c r="A35" s="111">
        <v>43111</v>
      </c>
      <c r="B35" s="41">
        <v>0.5208333333333334</v>
      </c>
      <c r="C35" s="112">
        <v>43088</v>
      </c>
      <c r="D35" s="41">
        <v>0.5625</v>
      </c>
      <c r="E35" s="43">
        <v>43088</v>
      </c>
      <c r="F35" s="113" t="s">
        <v>42</v>
      </c>
      <c r="G35" s="113" t="s">
        <v>43</v>
      </c>
      <c r="H35" s="113" t="s">
        <v>48</v>
      </c>
      <c r="I35" s="114" t="s">
        <v>281</v>
      </c>
      <c r="J35" s="115" t="s">
        <v>282</v>
      </c>
      <c r="K35" s="116" t="s">
        <v>72</v>
      </c>
      <c r="L35" s="117" t="s">
        <v>28</v>
      </c>
      <c r="M35" s="118" t="s">
        <v>156</v>
      </c>
      <c r="N35" s="47">
        <v>30</v>
      </c>
      <c r="O35" s="90"/>
      <c r="P35" s="90"/>
    </row>
    <row r="36" spans="1:14" s="90" customFormat="1" ht="12.75" customHeight="1">
      <c r="A36" s="104">
        <v>43112</v>
      </c>
      <c r="B36" s="78">
        <v>0.3125</v>
      </c>
      <c r="C36" s="77">
        <f aca="true" t="shared" si="3" ref="C36:C67">A36</f>
        <v>43112</v>
      </c>
      <c r="D36" s="78">
        <v>0.3541666666666667</v>
      </c>
      <c r="E36" s="79">
        <v>42867</v>
      </c>
      <c r="F36" s="80" t="s">
        <v>114</v>
      </c>
      <c r="G36" s="80" t="s">
        <v>85</v>
      </c>
      <c r="H36" s="81" t="s">
        <v>20</v>
      </c>
      <c r="I36" s="82" t="s">
        <v>449</v>
      </c>
      <c r="J36" s="83" t="s">
        <v>130</v>
      </c>
      <c r="K36" s="83" t="s">
        <v>125</v>
      </c>
      <c r="L36" s="84" t="s">
        <v>131</v>
      </c>
      <c r="M36" s="85" t="s">
        <v>19</v>
      </c>
      <c r="N36" s="47">
        <v>50</v>
      </c>
    </row>
    <row r="37" spans="1:14" s="66" customFormat="1" ht="12.75" customHeight="1">
      <c r="A37" s="93">
        <v>43112</v>
      </c>
      <c r="B37" s="68">
        <v>0.3541666666666667</v>
      </c>
      <c r="C37" s="67">
        <f t="shared" si="3"/>
        <v>43112</v>
      </c>
      <c r="D37" s="68">
        <f>B37+TIME(0,30,0)</f>
        <v>0.375</v>
      </c>
      <c r="E37" s="69">
        <f aca="true" t="shared" si="4" ref="E37:E42">A37</f>
        <v>43112</v>
      </c>
      <c r="F37" s="70" t="s">
        <v>196</v>
      </c>
      <c r="G37" s="70" t="s">
        <v>197</v>
      </c>
      <c r="H37" s="71" t="s">
        <v>198</v>
      </c>
      <c r="I37" s="72" t="s">
        <v>199</v>
      </c>
      <c r="J37" s="73" t="s">
        <v>200</v>
      </c>
      <c r="K37" s="73" t="str">
        <f>J37</f>
        <v>江昆壕主任</v>
      </c>
      <c r="L37" s="74" t="s">
        <v>201</v>
      </c>
      <c r="M37" s="75" t="s">
        <v>202</v>
      </c>
      <c r="N37" s="47">
        <f>IF(M37="R",5,IF(M37="V+R",10,IF(M37="V+R+I",30,IF(M37="R+I",25,IF(M37="I",20)))))</f>
        <v>10</v>
      </c>
    </row>
    <row r="38" spans="1:14" s="66" customFormat="1" ht="12.75" customHeight="1">
      <c r="A38" s="94">
        <v>43112</v>
      </c>
      <c r="B38" s="32">
        <v>0.375</v>
      </c>
      <c r="C38" s="31">
        <f t="shared" si="3"/>
        <v>43112</v>
      </c>
      <c r="D38" s="32">
        <f>B38+TIME(0,30,0)</f>
        <v>0.3958333333333333</v>
      </c>
      <c r="E38" s="39">
        <f t="shared" si="4"/>
        <v>43112</v>
      </c>
      <c r="F38" s="40" t="s">
        <v>203</v>
      </c>
      <c r="G38" s="40" t="s">
        <v>39</v>
      </c>
      <c r="H38" s="40" t="s">
        <v>185</v>
      </c>
      <c r="I38" s="33" t="s">
        <v>204</v>
      </c>
      <c r="J38" s="34" t="s">
        <v>205</v>
      </c>
      <c r="K38" s="34" t="s">
        <v>206</v>
      </c>
      <c r="L38" s="34" t="s">
        <v>207</v>
      </c>
      <c r="M38" s="34" t="s">
        <v>202</v>
      </c>
      <c r="N38" s="47">
        <f>IF(M38="R",5,IF(M38="V+R",10,IF(M38="V+R+I",30,IF(M38="R+I",25,IF(M38="I",20)))))</f>
        <v>10</v>
      </c>
    </row>
    <row r="39" spans="1:16" s="89" customFormat="1" ht="12.75" customHeight="1">
      <c r="A39" s="95">
        <v>43112</v>
      </c>
      <c r="B39" s="56">
        <v>0.5625</v>
      </c>
      <c r="C39" s="55">
        <f t="shared" si="3"/>
        <v>43112</v>
      </c>
      <c r="D39" s="56">
        <v>0.6041666666666666</v>
      </c>
      <c r="E39" s="57">
        <f t="shared" si="4"/>
        <v>43112</v>
      </c>
      <c r="F39" s="58" t="s">
        <v>354</v>
      </c>
      <c r="G39" s="58" t="s">
        <v>297</v>
      </c>
      <c r="H39" s="59" t="s">
        <v>355</v>
      </c>
      <c r="I39" s="108" t="s">
        <v>356</v>
      </c>
      <c r="J39" s="60" t="s">
        <v>296</v>
      </c>
      <c r="K39" s="60" t="s">
        <v>296</v>
      </c>
      <c r="L39" s="54" t="s">
        <v>357</v>
      </c>
      <c r="M39" s="60" t="s">
        <v>358</v>
      </c>
      <c r="N39" s="47">
        <v>6</v>
      </c>
      <c r="O39" s="66"/>
      <c r="P39" s="66"/>
    </row>
    <row r="40" spans="1:14" s="66" customFormat="1" ht="12.75" customHeight="1">
      <c r="A40" s="92">
        <v>43112</v>
      </c>
      <c r="B40" s="23">
        <v>0.4166666666666667</v>
      </c>
      <c r="C40" s="24">
        <f t="shared" si="3"/>
        <v>43112</v>
      </c>
      <c r="D40" s="29">
        <v>0.5</v>
      </c>
      <c r="E40" s="38">
        <f t="shared" si="4"/>
        <v>43112</v>
      </c>
      <c r="F40" s="36" t="s">
        <v>183</v>
      </c>
      <c r="G40" s="36" t="s">
        <v>16</v>
      </c>
      <c r="H40" s="37" t="s">
        <v>185</v>
      </c>
      <c r="I40" s="26" t="s">
        <v>186</v>
      </c>
      <c r="J40" s="65" t="s">
        <v>208</v>
      </c>
      <c r="K40" s="65" t="s">
        <v>209</v>
      </c>
      <c r="L40" s="28" t="s">
        <v>189</v>
      </c>
      <c r="M40" s="25" t="s">
        <v>190</v>
      </c>
      <c r="N40" s="47">
        <f>IF(M40="R",5,IF(M40="V+R",10,IF(M40="V+R+I",30,IF(M40="R+I",25,IF(M40="I",20)))))</f>
        <v>30</v>
      </c>
    </row>
    <row r="41" spans="1:14" s="88" customFormat="1" ht="12.75" customHeight="1">
      <c r="A41" s="136">
        <v>43112</v>
      </c>
      <c r="B41" s="137">
        <v>0.5</v>
      </c>
      <c r="C41" s="138">
        <f t="shared" si="3"/>
        <v>43112</v>
      </c>
      <c r="D41" s="137">
        <f>B41+TIME(0,30,0)</f>
        <v>0.5208333333333334</v>
      </c>
      <c r="E41" s="139">
        <f t="shared" si="4"/>
        <v>43112</v>
      </c>
      <c r="F41" s="140" t="s">
        <v>15</v>
      </c>
      <c r="G41" s="140" t="s">
        <v>455</v>
      </c>
      <c r="H41" s="135" t="s">
        <v>77</v>
      </c>
      <c r="I41" s="141" t="s">
        <v>456</v>
      </c>
      <c r="J41" s="142" t="s">
        <v>430</v>
      </c>
      <c r="K41" s="143" t="str">
        <f>J41</f>
        <v>王品涵醫師</v>
      </c>
      <c r="L41" s="144" t="s">
        <v>431</v>
      </c>
      <c r="M41" s="143" t="s">
        <v>457</v>
      </c>
      <c r="N41" s="142">
        <f>IF(M41="R",5,IF(M41="V+R",10,IF(M41="V+R+I",30,IF(M41="R+I",25,IF(M41="I",20)))))</f>
        <v>30</v>
      </c>
    </row>
    <row r="42" spans="1:14" s="66" customFormat="1" ht="12.75" customHeight="1">
      <c r="A42" s="92">
        <v>43112</v>
      </c>
      <c r="B42" s="29">
        <v>0.5208333333333334</v>
      </c>
      <c r="C42" s="24">
        <f t="shared" si="3"/>
        <v>43112</v>
      </c>
      <c r="D42" s="30">
        <f>B42+TIME(0,30,0)</f>
        <v>0.5416666666666667</v>
      </c>
      <c r="E42" s="38">
        <f t="shared" si="4"/>
        <v>43112</v>
      </c>
      <c r="F42" s="36" t="s">
        <v>183</v>
      </c>
      <c r="G42" s="36" t="s">
        <v>184</v>
      </c>
      <c r="H42" s="37" t="s">
        <v>185</v>
      </c>
      <c r="I42" s="26" t="s">
        <v>210</v>
      </c>
      <c r="J42" s="27" t="s">
        <v>211</v>
      </c>
      <c r="K42" s="27" t="str">
        <f>J42</f>
        <v>王甜如醫師</v>
      </c>
      <c r="L42" s="28" t="s">
        <v>79</v>
      </c>
      <c r="M42" s="25" t="s">
        <v>83</v>
      </c>
      <c r="N42" s="27">
        <f>IF(M42="R",5,IF(M42="V+R",10,IF(M42="V+R+I",30,IF(M42="R+I",25,IF(M42="I",20)))))</f>
        <v>20</v>
      </c>
    </row>
    <row r="43" spans="1:14" s="90" customFormat="1" ht="12.75" customHeight="1">
      <c r="A43" s="104">
        <v>43112</v>
      </c>
      <c r="B43" s="78">
        <v>0.5</v>
      </c>
      <c r="C43" s="77">
        <f t="shared" si="3"/>
        <v>43112</v>
      </c>
      <c r="D43" s="78">
        <v>0.5416666666666666</v>
      </c>
      <c r="E43" s="79">
        <v>42867</v>
      </c>
      <c r="F43" s="80" t="s">
        <v>114</v>
      </c>
      <c r="G43" s="80" t="s">
        <v>85</v>
      </c>
      <c r="H43" s="81" t="s">
        <v>20</v>
      </c>
      <c r="I43" s="82" t="s">
        <v>127</v>
      </c>
      <c r="J43" s="83" t="s">
        <v>128</v>
      </c>
      <c r="K43" s="83" t="s">
        <v>130</v>
      </c>
      <c r="L43" s="84" t="s">
        <v>136</v>
      </c>
      <c r="M43" s="85" t="s">
        <v>32</v>
      </c>
      <c r="N43" s="83">
        <v>10</v>
      </c>
    </row>
    <row r="44" spans="1:16" s="87" customFormat="1" ht="12.75" customHeight="1">
      <c r="A44" s="105">
        <v>43114</v>
      </c>
      <c r="B44" s="41">
        <v>0.5</v>
      </c>
      <c r="C44" s="42">
        <f t="shared" si="3"/>
        <v>43114</v>
      </c>
      <c r="D44" s="41">
        <f>B44+TIME(2,30,0)</f>
        <v>0.6041666666666666</v>
      </c>
      <c r="E44" s="43">
        <f aca="true" t="shared" si="5" ref="E44:E61">A44</f>
        <v>43114</v>
      </c>
      <c r="F44" s="44" t="s">
        <v>15</v>
      </c>
      <c r="G44" s="44" t="s">
        <v>16</v>
      </c>
      <c r="H44" s="45" t="s">
        <v>21</v>
      </c>
      <c r="I44" s="46" t="s">
        <v>265</v>
      </c>
      <c r="J44" s="47" t="s">
        <v>266</v>
      </c>
      <c r="K44" s="47" t="str">
        <f>J44</f>
        <v>全體同仁</v>
      </c>
      <c r="L44" s="117" t="s">
        <v>267</v>
      </c>
      <c r="M44" s="47" t="s">
        <v>268</v>
      </c>
      <c r="N44" s="47">
        <v>180</v>
      </c>
      <c r="O44" s="90"/>
      <c r="P44" s="90"/>
    </row>
    <row r="45" spans="1:14" s="88" customFormat="1" ht="12.75">
      <c r="A45" s="92">
        <v>43115</v>
      </c>
      <c r="B45" s="23">
        <v>0.3958333333333333</v>
      </c>
      <c r="C45" s="24">
        <f t="shared" si="3"/>
        <v>43115</v>
      </c>
      <c r="D45" s="23">
        <v>0.4583333333333333</v>
      </c>
      <c r="E45" s="35">
        <f t="shared" si="5"/>
        <v>43115</v>
      </c>
      <c r="F45" s="36" t="s">
        <v>212</v>
      </c>
      <c r="G45" s="36" t="s">
        <v>213</v>
      </c>
      <c r="H45" s="37" t="s">
        <v>214</v>
      </c>
      <c r="I45" s="26" t="s">
        <v>215</v>
      </c>
      <c r="J45" s="27" t="s">
        <v>37</v>
      </c>
      <c r="K45" s="27" t="s">
        <v>37</v>
      </c>
      <c r="L45" s="28" t="s">
        <v>38</v>
      </c>
      <c r="M45" s="27" t="s">
        <v>83</v>
      </c>
      <c r="N45" s="27">
        <v>5</v>
      </c>
    </row>
    <row r="46" spans="1:16" s="87" customFormat="1" ht="12.75" customHeight="1">
      <c r="A46" s="119">
        <v>43115</v>
      </c>
      <c r="B46" s="15">
        <v>0.5208333333333334</v>
      </c>
      <c r="C46" s="16">
        <f t="shared" si="3"/>
        <v>43115</v>
      </c>
      <c r="D46" s="15">
        <v>0.5625</v>
      </c>
      <c r="E46" s="17">
        <f t="shared" si="5"/>
        <v>43115</v>
      </c>
      <c r="F46" s="18" t="s">
        <v>15</v>
      </c>
      <c r="G46" s="18" t="s">
        <v>16</v>
      </c>
      <c r="H46" s="19" t="s">
        <v>21</v>
      </c>
      <c r="I46" s="20" t="s">
        <v>269</v>
      </c>
      <c r="J46" s="21" t="s">
        <v>270</v>
      </c>
      <c r="K46" s="21" t="s">
        <v>5</v>
      </c>
      <c r="L46" s="22" t="s">
        <v>73</v>
      </c>
      <c r="M46" s="21" t="s">
        <v>36</v>
      </c>
      <c r="N46" s="21">
        <v>50</v>
      </c>
      <c r="O46" s="90"/>
      <c r="P46" s="90"/>
    </row>
    <row r="47" spans="1:16" s="89" customFormat="1" ht="12.75" customHeight="1">
      <c r="A47" s="95">
        <v>43116</v>
      </c>
      <c r="B47" s="56">
        <v>0.3333333333333333</v>
      </c>
      <c r="C47" s="55">
        <f t="shared" si="3"/>
        <v>43116</v>
      </c>
      <c r="D47" s="56">
        <v>0.375</v>
      </c>
      <c r="E47" s="57">
        <f t="shared" si="5"/>
        <v>43116</v>
      </c>
      <c r="F47" s="58" t="s">
        <v>354</v>
      </c>
      <c r="G47" s="58" t="s">
        <v>297</v>
      </c>
      <c r="H47" s="59" t="s">
        <v>295</v>
      </c>
      <c r="I47" s="61" t="s">
        <v>374</v>
      </c>
      <c r="J47" s="107" t="s">
        <v>362</v>
      </c>
      <c r="K47" s="60" t="s">
        <v>367</v>
      </c>
      <c r="L47" s="60" t="s">
        <v>373</v>
      </c>
      <c r="M47" s="62" t="s">
        <v>113</v>
      </c>
      <c r="N47" s="60">
        <v>5</v>
      </c>
      <c r="O47" s="66"/>
      <c r="P47" s="66"/>
    </row>
    <row r="48" spans="1:16" s="87" customFormat="1" ht="12.75" customHeight="1">
      <c r="A48" s="119">
        <v>43116</v>
      </c>
      <c r="B48" s="15">
        <v>0.5</v>
      </c>
      <c r="C48" s="16">
        <f t="shared" si="3"/>
        <v>43116</v>
      </c>
      <c r="D48" s="15">
        <v>0.5416666666666666</v>
      </c>
      <c r="E48" s="17">
        <f t="shared" si="5"/>
        <v>43116</v>
      </c>
      <c r="F48" s="18" t="s">
        <v>15</v>
      </c>
      <c r="G48" s="18" t="s">
        <v>16</v>
      </c>
      <c r="H48" s="19" t="s">
        <v>21</v>
      </c>
      <c r="I48" s="20" t="s">
        <v>31</v>
      </c>
      <c r="J48" s="21" t="s">
        <v>271</v>
      </c>
      <c r="K48" s="21" t="s">
        <v>272</v>
      </c>
      <c r="L48" s="22" t="s">
        <v>426</v>
      </c>
      <c r="M48" s="21" t="s">
        <v>29</v>
      </c>
      <c r="N48" s="21">
        <v>50</v>
      </c>
      <c r="O48" s="90"/>
      <c r="P48" s="90"/>
    </row>
    <row r="49" spans="1:16" s="89" customFormat="1" ht="12.75" customHeight="1">
      <c r="A49" s="95">
        <v>43117</v>
      </c>
      <c r="B49" s="56">
        <v>0.375</v>
      </c>
      <c r="C49" s="55">
        <f t="shared" si="3"/>
        <v>43117</v>
      </c>
      <c r="D49" s="56">
        <f>B49+TIME(0,20,0)</f>
        <v>0.3888888888888889</v>
      </c>
      <c r="E49" s="57">
        <f t="shared" si="5"/>
        <v>43117</v>
      </c>
      <c r="F49" s="58" t="s">
        <v>354</v>
      </c>
      <c r="G49" s="58" t="s">
        <v>297</v>
      </c>
      <c r="H49" s="59" t="s">
        <v>294</v>
      </c>
      <c r="I49" s="61" t="s">
        <v>375</v>
      </c>
      <c r="J49" s="107" t="s">
        <v>372</v>
      </c>
      <c r="K49" s="60" t="s">
        <v>296</v>
      </c>
      <c r="L49" s="60" t="s">
        <v>318</v>
      </c>
      <c r="M49" s="62" t="s">
        <v>119</v>
      </c>
      <c r="N49" s="60">
        <v>35</v>
      </c>
      <c r="O49" s="66"/>
      <c r="P49" s="66"/>
    </row>
    <row r="50" spans="1:16" s="89" customFormat="1" ht="12.75" customHeight="1">
      <c r="A50" s="95">
        <v>43117</v>
      </c>
      <c r="B50" s="56">
        <v>0.3888888888888889</v>
      </c>
      <c r="C50" s="55">
        <f t="shared" si="3"/>
        <v>43117</v>
      </c>
      <c r="D50" s="56">
        <f>B50+TIME(0,20,0)</f>
        <v>0.4027777777777778</v>
      </c>
      <c r="E50" s="57">
        <f t="shared" si="5"/>
        <v>43117</v>
      </c>
      <c r="F50" s="58" t="s">
        <v>354</v>
      </c>
      <c r="G50" s="58" t="s">
        <v>297</v>
      </c>
      <c r="H50" s="59" t="s">
        <v>295</v>
      </c>
      <c r="I50" s="61" t="s">
        <v>375</v>
      </c>
      <c r="J50" s="107" t="s">
        <v>371</v>
      </c>
      <c r="K50" s="60" t="s">
        <v>370</v>
      </c>
      <c r="L50" s="60" t="s">
        <v>360</v>
      </c>
      <c r="M50" s="62" t="s">
        <v>368</v>
      </c>
      <c r="N50" s="60">
        <v>35</v>
      </c>
      <c r="O50" s="66"/>
      <c r="P50" s="66"/>
    </row>
    <row r="51" spans="1:16" s="89" customFormat="1" ht="12.75" customHeight="1">
      <c r="A51" s="95">
        <v>43117</v>
      </c>
      <c r="B51" s="56">
        <v>0.40277777777777773</v>
      </c>
      <c r="C51" s="55">
        <f t="shared" si="3"/>
        <v>43117</v>
      </c>
      <c r="D51" s="56">
        <f>B51+TIME(0,20,0)</f>
        <v>0.41666666666666663</v>
      </c>
      <c r="E51" s="57">
        <f t="shared" si="5"/>
        <v>43117</v>
      </c>
      <c r="F51" s="58" t="s">
        <v>354</v>
      </c>
      <c r="G51" s="58" t="s">
        <v>297</v>
      </c>
      <c r="H51" s="59" t="s">
        <v>295</v>
      </c>
      <c r="I51" s="61" t="s">
        <v>375</v>
      </c>
      <c r="J51" s="107" t="s">
        <v>376</v>
      </c>
      <c r="K51" s="60" t="s">
        <v>367</v>
      </c>
      <c r="L51" s="60" t="s">
        <v>366</v>
      </c>
      <c r="M51" s="62" t="s">
        <v>365</v>
      </c>
      <c r="N51" s="60">
        <v>35</v>
      </c>
      <c r="O51" s="66"/>
      <c r="P51" s="66"/>
    </row>
    <row r="52" spans="1:16" s="89" customFormat="1" ht="12.75" customHeight="1">
      <c r="A52" s="95">
        <v>43117</v>
      </c>
      <c r="B52" s="56">
        <v>0.4166666666666667</v>
      </c>
      <c r="C52" s="55">
        <f t="shared" si="3"/>
        <v>43117</v>
      </c>
      <c r="D52" s="56">
        <f>B52+TIME(0,20,0)</f>
        <v>0.4305555555555556</v>
      </c>
      <c r="E52" s="57">
        <f t="shared" si="5"/>
        <v>43117</v>
      </c>
      <c r="F52" s="58" t="s">
        <v>354</v>
      </c>
      <c r="G52" s="58" t="s">
        <v>297</v>
      </c>
      <c r="H52" s="59" t="s">
        <v>295</v>
      </c>
      <c r="I52" s="61" t="s">
        <v>375</v>
      </c>
      <c r="J52" s="107" t="s">
        <v>377</v>
      </c>
      <c r="K52" s="60" t="s">
        <v>378</v>
      </c>
      <c r="L52" s="60" t="s">
        <v>318</v>
      </c>
      <c r="M52" s="62" t="s">
        <v>119</v>
      </c>
      <c r="N52" s="60">
        <v>35</v>
      </c>
      <c r="O52" s="66"/>
      <c r="P52" s="66"/>
    </row>
    <row r="53" spans="1:16" s="89" customFormat="1" ht="12.75" customHeight="1">
      <c r="A53" s="95">
        <v>43117</v>
      </c>
      <c r="B53" s="56">
        <v>0.4305555555555556</v>
      </c>
      <c r="C53" s="55">
        <f t="shared" si="3"/>
        <v>43117</v>
      </c>
      <c r="D53" s="56">
        <v>0.47222222222222227</v>
      </c>
      <c r="E53" s="57">
        <f t="shared" si="5"/>
        <v>43117</v>
      </c>
      <c r="F53" s="58" t="s">
        <v>293</v>
      </c>
      <c r="G53" s="58" t="s">
        <v>364</v>
      </c>
      <c r="H53" s="59" t="s">
        <v>363</v>
      </c>
      <c r="I53" s="61" t="s">
        <v>419</v>
      </c>
      <c r="J53" s="107" t="s">
        <v>362</v>
      </c>
      <c r="K53" s="60" t="s">
        <v>361</v>
      </c>
      <c r="L53" s="60" t="s">
        <v>318</v>
      </c>
      <c r="M53" s="62" t="s">
        <v>358</v>
      </c>
      <c r="N53" s="60">
        <v>10</v>
      </c>
      <c r="O53" s="66"/>
      <c r="P53" s="66"/>
    </row>
    <row r="54" spans="1:16" s="89" customFormat="1" ht="12.75" customHeight="1">
      <c r="A54" s="95">
        <v>43117</v>
      </c>
      <c r="B54" s="56">
        <v>0.4305555555555556</v>
      </c>
      <c r="C54" s="55">
        <f t="shared" si="3"/>
        <v>43117</v>
      </c>
      <c r="D54" s="56">
        <v>0.47222222222222227</v>
      </c>
      <c r="E54" s="57">
        <f t="shared" si="5"/>
        <v>43117</v>
      </c>
      <c r="F54" s="58" t="s">
        <v>293</v>
      </c>
      <c r="G54" s="58" t="s">
        <v>40</v>
      </c>
      <c r="H54" s="59" t="s">
        <v>309</v>
      </c>
      <c r="I54" s="61" t="s">
        <v>406</v>
      </c>
      <c r="J54" s="107" t="s">
        <v>359</v>
      </c>
      <c r="K54" s="60" t="s">
        <v>296</v>
      </c>
      <c r="L54" s="60" t="s">
        <v>313</v>
      </c>
      <c r="M54" s="62" t="s">
        <v>118</v>
      </c>
      <c r="N54" s="60">
        <v>10</v>
      </c>
      <c r="O54" s="66"/>
      <c r="P54" s="66"/>
    </row>
    <row r="55" spans="1:16" s="89" customFormat="1" ht="12.75" customHeight="1">
      <c r="A55" s="92">
        <v>43117</v>
      </c>
      <c r="B55" s="23">
        <v>0.4583333333333333</v>
      </c>
      <c r="C55" s="24">
        <f t="shared" si="3"/>
        <v>43117</v>
      </c>
      <c r="D55" s="29">
        <f>B55+TIME(1,0,0)</f>
        <v>0.5</v>
      </c>
      <c r="E55" s="38">
        <f t="shared" si="5"/>
        <v>43117</v>
      </c>
      <c r="F55" s="36" t="s">
        <v>216</v>
      </c>
      <c r="G55" s="36" t="s">
        <v>180</v>
      </c>
      <c r="H55" s="27" t="s">
        <v>77</v>
      </c>
      <c r="I55" s="26" t="s">
        <v>88</v>
      </c>
      <c r="J55" s="76" t="s">
        <v>126</v>
      </c>
      <c r="K55" s="27" t="str">
        <f>J55</f>
        <v>楊晉瑋醫師</v>
      </c>
      <c r="L55" s="28" t="s">
        <v>217</v>
      </c>
      <c r="M55" s="25" t="s">
        <v>82</v>
      </c>
      <c r="N55" s="27">
        <f>IF(M55="R",5,IF(M55="V+R",10,IF(M55="V+R+I",30,IF(M55="R+I",25,IF(M55="I",20)))))</f>
        <v>5</v>
      </c>
      <c r="O55" s="66"/>
      <c r="P55" s="66"/>
    </row>
    <row r="56" spans="1:16" s="87" customFormat="1" ht="12.75" customHeight="1">
      <c r="A56" s="122">
        <v>43117</v>
      </c>
      <c r="B56" s="123">
        <v>0.5</v>
      </c>
      <c r="C56" s="124">
        <f>A56</f>
        <v>43117</v>
      </c>
      <c r="D56" s="123">
        <f>B56+TIME(1,0,0)</f>
        <v>0.5416666666666666</v>
      </c>
      <c r="E56" s="125">
        <f>A56</f>
        <v>43117</v>
      </c>
      <c r="F56" s="126" t="s">
        <v>15</v>
      </c>
      <c r="G56" s="126" t="s">
        <v>16</v>
      </c>
      <c r="H56" s="127" t="s">
        <v>21</v>
      </c>
      <c r="I56" s="128" t="s">
        <v>262</v>
      </c>
      <c r="J56" s="129" t="s">
        <v>263</v>
      </c>
      <c r="K56" s="129" t="s">
        <v>264</v>
      </c>
      <c r="L56" s="131" t="s">
        <v>454</v>
      </c>
      <c r="M56" s="129" t="s">
        <v>34</v>
      </c>
      <c r="N56" s="129">
        <v>50</v>
      </c>
      <c r="O56" s="90"/>
      <c r="P56" s="90"/>
    </row>
    <row r="57" spans="1:16" s="89" customFormat="1" ht="12.75" customHeight="1">
      <c r="A57" s="95">
        <v>43118</v>
      </c>
      <c r="B57" s="56">
        <v>0.5625</v>
      </c>
      <c r="C57" s="55">
        <f t="shared" si="3"/>
        <v>43118</v>
      </c>
      <c r="D57" s="56">
        <f>B57+TIME(1,0,0)</f>
        <v>0.6041666666666666</v>
      </c>
      <c r="E57" s="57">
        <f t="shared" si="5"/>
        <v>43118</v>
      </c>
      <c r="F57" s="58" t="s">
        <v>379</v>
      </c>
      <c r="G57" s="58" t="s">
        <v>380</v>
      </c>
      <c r="H57" s="59" t="s">
        <v>381</v>
      </c>
      <c r="I57" s="61" t="s">
        <v>382</v>
      </c>
      <c r="J57" s="107" t="s">
        <v>383</v>
      </c>
      <c r="K57" s="60" t="s">
        <v>383</v>
      </c>
      <c r="L57" s="60" t="s">
        <v>384</v>
      </c>
      <c r="M57" s="62" t="s">
        <v>385</v>
      </c>
      <c r="N57" s="60">
        <v>5</v>
      </c>
      <c r="O57" s="66"/>
      <c r="P57" s="66"/>
    </row>
    <row r="58" spans="1:16" s="87" customFormat="1" ht="12.75" customHeight="1">
      <c r="A58" s="105">
        <v>43119</v>
      </c>
      <c r="B58" s="41">
        <v>0.3125</v>
      </c>
      <c r="C58" s="42">
        <f t="shared" si="3"/>
        <v>43119</v>
      </c>
      <c r="D58" s="41">
        <v>0.375</v>
      </c>
      <c r="E58" s="43">
        <f t="shared" si="5"/>
        <v>43119</v>
      </c>
      <c r="F58" s="44" t="s">
        <v>15</v>
      </c>
      <c r="G58" s="44" t="s">
        <v>16</v>
      </c>
      <c r="H58" s="45" t="s">
        <v>21</v>
      </c>
      <c r="I58" s="46" t="s">
        <v>274</v>
      </c>
      <c r="J58" s="47" t="s">
        <v>273</v>
      </c>
      <c r="K58" s="47" t="s">
        <v>68</v>
      </c>
      <c r="L58" s="117" t="s">
        <v>28</v>
      </c>
      <c r="M58" s="47" t="s">
        <v>19</v>
      </c>
      <c r="N58" s="47">
        <v>50</v>
      </c>
      <c r="O58" s="90"/>
      <c r="P58" s="90"/>
    </row>
    <row r="59" spans="1:16" s="89" customFormat="1" ht="12.75" customHeight="1">
      <c r="A59" s="92">
        <v>43119</v>
      </c>
      <c r="B59" s="23">
        <v>0.375</v>
      </c>
      <c r="C59" s="24">
        <f t="shared" si="3"/>
        <v>43119</v>
      </c>
      <c r="D59" s="29">
        <v>0.4583333333333333</v>
      </c>
      <c r="E59" s="38">
        <f t="shared" si="5"/>
        <v>43119</v>
      </c>
      <c r="F59" s="36" t="s">
        <v>218</v>
      </c>
      <c r="G59" s="36" t="s">
        <v>180</v>
      </c>
      <c r="H59" s="37" t="s">
        <v>219</v>
      </c>
      <c r="I59" s="26" t="s">
        <v>78</v>
      </c>
      <c r="J59" s="65" t="s">
        <v>220</v>
      </c>
      <c r="K59" s="65" t="s">
        <v>89</v>
      </c>
      <c r="L59" s="28" t="s">
        <v>79</v>
      </c>
      <c r="M59" s="25" t="s">
        <v>221</v>
      </c>
      <c r="N59" s="47">
        <f>IF(M59="R",5,IF(M59="V+R",10,IF(M59="V+R+I",30,IF(M59="R+I",25,IF(M59="I",20)))))</f>
        <v>30</v>
      </c>
      <c r="O59" s="66"/>
      <c r="P59" s="66"/>
    </row>
    <row r="60" spans="1:14" s="88" customFormat="1" ht="12.75" customHeight="1">
      <c r="A60" s="136">
        <v>43119</v>
      </c>
      <c r="B60" s="137">
        <v>0.4583333333333333</v>
      </c>
      <c r="C60" s="138">
        <f t="shared" si="3"/>
        <v>43119</v>
      </c>
      <c r="D60" s="137">
        <f>B60+TIME(0,30,0)</f>
        <v>0.47916666666666663</v>
      </c>
      <c r="E60" s="139">
        <f t="shared" si="5"/>
        <v>43119</v>
      </c>
      <c r="F60" s="140" t="s">
        <v>15</v>
      </c>
      <c r="G60" s="140" t="s">
        <v>16</v>
      </c>
      <c r="H60" s="135" t="s">
        <v>77</v>
      </c>
      <c r="I60" s="141" t="s">
        <v>458</v>
      </c>
      <c r="J60" s="142" t="s">
        <v>435</v>
      </c>
      <c r="K60" s="143" t="str">
        <f>J60</f>
        <v>高定一醫師</v>
      </c>
      <c r="L60" s="144" t="s">
        <v>459</v>
      </c>
      <c r="M60" s="143" t="s">
        <v>228</v>
      </c>
      <c r="N60" s="142">
        <f>IF(M60="R",5,IF(M60="V+R",10,IF(M60="V+R+I",30,IF(M60="R+I",25,IF(M60="I",20)))))</f>
        <v>30</v>
      </c>
    </row>
    <row r="61" spans="1:14" s="90" customFormat="1" ht="12.75" customHeight="1">
      <c r="A61" s="105">
        <v>43119</v>
      </c>
      <c r="B61" s="41">
        <v>0.5208333333333334</v>
      </c>
      <c r="C61" s="42">
        <f t="shared" si="3"/>
        <v>43119</v>
      </c>
      <c r="D61" s="41">
        <v>0.5625</v>
      </c>
      <c r="E61" s="43">
        <f t="shared" si="5"/>
        <v>43119</v>
      </c>
      <c r="F61" s="44" t="s">
        <v>15</v>
      </c>
      <c r="G61" s="44" t="s">
        <v>16</v>
      </c>
      <c r="H61" s="45" t="s">
        <v>21</v>
      </c>
      <c r="I61" s="46" t="s">
        <v>423</v>
      </c>
      <c r="J61" s="47" t="s">
        <v>424</v>
      </c>
      <c r="K61" s="47" t="s">
        <v>125</v>
      </c>
      <c r="L61" s="117" t="s">
        <v>28</v>
      </c>
      <c r="M61" s="47" t="s">
        <v>66</v>
      </c>
      <c r="N61" s="47">
        <v>50</v>
      </c>
    </row>
    <row r="62" spans="1:16" s="89" customFormat="1" ht="12.75" customHeight="1">
      <c r="A62" s="95">
        <v>43119</v>
      </c>
      <c r="B62" s="56">
        <v>0.5625</v>
      </c>
      <c r="C62" s="55">
        <f>A62</f>
        <v>43119</v>
      </c>
      <c r="D62" s="56">
        <v>0.6041666666666666</v>
      </c>
      <c r="E62" s="57">
        <f>A62</f>
        <v>43119</v>
      </c>
      <c r="F62" s="58" t="s">
        <v>379</v>
      </c>
      <c r="G62" s="58" t="s">
        <v>386</v>
      </c>
      <c r="H62" s="59" t="s">
        <v>387</v>
      </c>
      <c r="I62" s="61" t="s">
        <v>388</v>
      </c>
      <c r="J62" s="107" t="s">
        <v>383</v>
      </c>
      <c r="K62" s="60" t="s">
        <v>383</v>
      </c>
      <c r="L62" s="60" t="s">
        <v>110</v>
      </c>
      <c r="M62" s="62" t="s">
        <v>389</v>
      </c>
      <c r="N62" s="60">
        <v>6</v>
      </c>
      <c r="O62" s="66"/>
      <c r="P62" s="66"/>
    </row>
    <row r="63" spans="1:16" s="88" customFormat="1" ht="12.75" customHeight="1">
      <c r="A63" s="92">
        <v>43122</v>
      </c>
      <c r="B63" s="23">
        <v>0.4583333333333333</v>
      </c>
      <c r="C63" s="24">
        <f t="shared" si="3"/>
        <v>43122</v>
      </c>
      <c r="D63" s="29">
        <v>0.5</v>
      </c>
      <c r="E63" s="38">
        <f>WEEKDAY(A63)</f>
        <v>2</v>
      </c>
      <c r="F63" s="36" t="s">
        <v>75</v>
      </c>
      <c r="G63" s="36" t="s">
        <v>76</v>
      </c>
      <c r="H63" s="27" t="s">
        <v>92</v>
      </c>
      <c r="I63" s="26" t="s">
        <v>95</v>
      </c>
      <c r="J63" s="76" t="s">
        <v>96</v>
      </c>
      <c r="K63" s="27" t="s">
        <v>51</v>
      </c>
      <c r="L63" s="28" t="s">
        <v>97</v>
      </c>
      <c r="M63" s="25" t="s">
        <v>98</v>
      </c>
      <c r="N63" s="47">
        <v>5</v>
      </c>
      <c r="O63" s="66"/>
      <c r="P63" s="66"/>
    </row>
    <row r="64" spans="1:14" s="98" customFormat="1" ht="13.5">
      <c r="A64" s="105">
        <v>43122</v>
      </c>
      <c r="B64" s="41">
        <v>0.5208333333333334</v>
      </c>
      <c r="C64" s="42">
        <f t="shared" si="3"/>
        <v>43122</v>
      </c>
      <c r="D64" s="41">
        <v>0.5625</v>
      </c>
      <c r="E64" s="43">
        <f>A64</f>
        <v>43122</v>
      </c>
      <c r="F64" s="44" t="s">
        <v>15</v>
      </c>
      <c r="G64" s="44" t="s">
        <v>16</v>
      </c>
      <c r="H64" s="45" t="s">
        <v>21</v>
      </c>
      <c r="I64" s="46" t="s">
        <v>450</v>
      </c>
      <c r="J64" s="47" t="s">
        <v>290</v>
      </c>
      <c r="K64" s="47" t="str">
        <f>J64</f>
        <v>楊建中醫師</v>
      </c>
      <c r="L64" s="106" t="s">
        <v>41</v>
      </c>
      <c r="M64" s="47" t="s">
        <v>123</v>
      </c>
      <c r="N64" s="47">
        <v>20</v>
      </c>
    </row>
    <row r="65" spans="1:14" s="98" customFormat="1" ht="13.5">
      <c r="A65" s="105">
        <v>43123</v>
      </c>
      <c r="B65" s="41">
        <v>0.5</v>
      </c>
      <c r="C65" s="42">
        <f t="shared" si="3"/>
        <v>43123</v>
      </c>
      <c r="D65" s="41">
        <v>0.5416666666666666</v>
      </c>
      <c r="E65" s="43">
        <f>A65</f>
        <v>43123</v>
      </c>
      <c r="F65" s="44" t="s">
        <v>15</v>
      </c>
      <c r="G65" s="44" t="s">
        <v>16</v>
      </c>
      <c r="H65" s="45" t="s">
        <v>21</v>
      </c>
      <c r="I65" s="46" t="s">
        <v>451</v>
      </c>
      <c r="J65" s="47" t="s">
        <v>292</v>
      </c>
      <c r="K65" s="47" t="str">
        <f>J65</f>
        <v>蔡馥光醫師</v>
      </c>
      <c r="L65" s="106" t="s">
        <v>41</v>
      </c>
      <c r="M65" s="47" t="s">
        <v>123</v>
      </c>
      <c r="N65" s="47">
        <v>20</v>
      </c>
    </row>
    <row r="66" spans="1:16" s="87" customFormat="1" ht="12.75" customHeight="1">
      <c r="A66" s="105">
        <v>43124</v>
      </c>
      <c r="B66" s="41">
        <v>0.3125</v>
      </c>
      <c r="C66" s="42">
        <f t="shared" si="3"/>
        <v>43124</v>
      </c>
      <c r="D66" s="41">
        <v>0.3541666666666667</v>
      </c>
      <c r="E66" s="120">
        <f>WEEKDAY(A66)</f>
        <v>4</v>
      </c>
      <c r="F66" s="44" t="s">
        <v>15</v>
      </c>
      <c r="G66" s="44" t="s">
        <v>16</v>
      </c>
      <c r="H66" s="45" t="s">
        <v>21</v>
      </c>
      <c r="I66" s="46" t="s">
        <v>258</v>
      </c>
      <c r="J66" s="47" t="s">
        <v>33</v>
      </c>
      <c r="K66" s="47" t="s">
        <v>33</v>
      </c>
      <c r="L66" s="106" t="s">
        <v>360</v>
      </c>
      <c r="M66" s="47" t="s">
        <v>34</v>
      </c>
      <c r="N66" s="47">
        <v>50</v>
      </c>
      <c r="O66" s="90"/>
      <c r="P66" s="90"/>
    </row>
    <row r="67" spans="1:16" s="89" customFormat="1" ht="12.75" customHeight="1">
      <c r="A67" s="95">
        <v>43124</v>
      </c>
      <c r="B67" s="56">
        <v>0.375</v>
      </c>
      <c r="C67" s="55">
        <f t="shared" si="3"/>
        <v>43124</v>
      </c>
      <c r="D67" s="56">
        <v>0.4166666666666667</v>
      </c>
      <c r="E67" s="57">
        <f>WEEKDAY(A67)</f>
        <v>4</v>
      </c>
      <c r="F67" s="58" t="s">
        <v>42</v>
      </c>
      <c r="G67" s="58" t="s">
        <v>43</v>
      </c>
      <c r="H67" s="59" t="s">
        <v>49</v>
      </c>
      <c r="I67" s="61" t="s">
        <v>164</v>
      </c>
      <c r="J67" s="107" t="s">
        <v>99</v>
      </c>
      <c r="K67" s="60" t="s">
        <v>99</v>
      </c>
      <c r="L67" s="60" t="s">
        <v>160</v>
      </c>
      <c r="M67" s="62" t="s">
        <v>161</v>
      </c>
      <c r="N67" s="60">
        <v>10</v>
      </c>
      <c r="O67" s="66"/>
      <c r="P67" s="66"/>
    </row>
    <row r="68" spans="1:16" s="89" customFormat="1" ht="12.75" customHeight="1">
      <c r="A68" s="95">
        <v>43124</v>
      </c>
      <c r="B68" s="56">
        <v>0.4166666666666667</v>
      </c>
      <c r="C68" s="55">
        <f aca="true" t="shared" si="6" ref="C68:C98">A68</f>
        <v>43124</v>
      </c>
      <c r="D68" s="56">
        <v>0.4583333333333333</v>
      </c>
      <c r="E68" s="57">
        <f>WEEKDAY(A68)</f>
        <v>4</v>
      </c>
      <c r="F68" s="58" t="s">
        <v>42</v>
      </c>
      <c r="G68" s="58" t="s">
        <v>43</v>
      </c>
      <c r="H68" s="59" t="s">
        <v>49</v>
      </c>
      <c r="I68" s="61" t="s">
        <v>165</v>
      </c>
      <c r="J68" s="107" t="s">
        <v>166</v>
      </c>
      <c r="K68" s="60" t="s">
        <v>94</v>
      </c>
      <c r="L68" s="60" t="s">
        <v>160</v>
      </c>
      <c r="M68" s="62" t="s">
        <v>47</v>
      </c>
      <c r="N68" s="60">
        <v>20</v>
      </c>
      <c r="O68" s="66"/>
      <c r="P68" s="66"/>
    </row>
    <row r="69" spans="1:16" s="89" customFormat="1" ht="12.75" customHeight="1">
      <c r="A69" s="95">
        <v>43124</v>
      </c>
      <c r="B69" s="56">
        <v>0.4583333333333333</v>
      </c>
      <c r="C69" s="55">
        <f t="shared" si="6"/>
        <v>43124</v>
      </c>
      <c r="D69" s="56">
        <v>0.5</v>
      </c>
      <c r="E69" s="57">
        <f>WEEKDAY(A69)</f>
        <v>4</v>
      </c>
      <c r="F69" s="58" t="s">
        <v>42</v>
      </c>
      <c r="G69" s="58" t="s">
        <v>162</v>
      </c>
      <c r="H69" s="59" t="s">
        <v>49</v>
      </c>
      <c r="I69" s="61" t="s">
        <v>167</v>
      </c>
      <c r="J69" s="107" t="s">
        <v>94</v>
      </c>
      <c r="K69" s="60" t="s">
        <v>94</v>
      </c>
      <c r="L69" s="60" t="s">
        <v>163</v>
      </c>
      <c r="M69" s="62" t="s">
        <v>161</v>
      </c>
      <c r="N69" s="60">
        <v>10</v>
      </c>
      <c r="O69" s="66"/>
      <c r="P69" s="66"/>
    </row>
    <row r="70" spans="1:16" s="89" customFormat="1" ht="12.75" customHeight="1">
      <c r="A70" s="95">
        <v>43124</v>
      </c>
      <c r="B70" s="56">
        <v>0.375</v>
      </c>
      <c r="C70" s="55">
        <f t="shared" si="6"/>
        <v>43124</v>
      </c>
      <c r="D70" s="56">
        <f>B70+TIME(0,30,0)</f>
        <v>0.3958333333333333</v>
      </c>
      <c r="E70" s="57">
        <f aca="true" t="shared" si="7" ref="E70:E75">A70</f>
        <v>43124</v>
      </c>
      <c r="F70" s="58" t="s">
        <v>403</v>
      </c>
      <c r="G70" s="58" t="s">
        <v>40</v>
      </c>
      <c r="H70" s="59" t="s">
        <v>294</v>
      </c>
      <c r="I70" s="61" t="s">
        <v>404</v>
      </c>
      <c r="J70" s="107" t="s">
        <v>405</v>
      </c>
      <c r="K70" s="60" t="s">
        <v>369</v>
      </c>
      <c r="L70" s="60" t="s">
        <v>395</v>
      </c>
      <c r="M70" s="62" t="s">
        <v>320</v>
      </c>
      <c r="N70" s="60">
        <v>35</v>
      </c>
      <c r="O70" s="66"/>
      <c r="P70" s="66"/>
    </row>
    <row r="71" spans="1:16" s="89" customFormat="1" ht="12.75" customHeight="1">
      <c r="A71" s="95">
        <v>43124</v>
      </c>
      <c r="B71" s="56">
        <v>0.3888888888888889</v>
      </c>
      <c r="C71" s="55">
        <f t="shared" si="6"/>
        <v>43124</v>
      </c>
      <c r="D71" s="56">
        <f>B71+TIME(0,20,0)</f>
        <v>0.4027777777777778</v>
      </c>
      <c r="E71" s="57">
        <f t="shared" si="7"/>
        <v>43124</v>
      </c>
      <c r="F71" s="58" t="s">
        <v>317</v>
      </c>
      <c r="G71" s="58" t="s">
        <v>316</v>
      </c>
      <c r="H71" s="59" t="s">
        <v>402</v>
      </c>
      <c r="I71" s="61" t="s">
        <v>404</v>
      </c>
      <c r="J71" s="107" t="s">
        <v>401</v>
      </c>
      <c r="K71" s="60" t="s">
        <v>64</v>
      </c>
      <c r="L71" s="60" t="s">
        <v>400</v>
      </c>
      <c r="M71" s="62" t="s">
        <v>119</v>
      </c>
      <c r="N71" s="60">
        <v>35</v>
      </c>
      <c r="O71" s="66"/>
      <c r="P71" s="66"/>
    </row>
    <row r="72" spans="1:16" s="89" customFormat="1" ht="12.75" customHeight="1">
      <c r="A72" s="95">
        <v>43124</v>
      </c>
      <c r="B72" s="56">
        <v>0.3958333333333333</v>
      </c>
      <c r="C72" s="55">
        <f t="shared" si="6"/>
        <v>43124</v>
      </c>
      <c r="D72" s="56">
        <f>B72+TIME(0,30,0)</f>
        <v>0.41666666666666663</v>
      </c>
      <c r="E72" s="57">
        <f t="shared" si="7"/>
        <v>43124</v>
      </c>
      <c r="F72" s="58" t="s">
        <v>293</v>
      </c>
      <c r="G72" s="58" t="s">
        <v>316</v>
      </c>
      <c r="H72" s="59" t="s">
        <v>349</v>
      </c>
      <c r="I72" s="61" t="s">
        <v>404</v>
      </c>
      <c r="J72" s="107" t="s">
        <v>399</v>
      </c>
      <c r="K72" s="60" t="s">
        <v>64</v>
      </c>
      <c r="L72" s="60" t="s">
        <v>395</v>
      </c>
      <c r="M72" s="62" t="s">
        <v>398</v>
      </c>
      <c r="N72" s="60">
        <v>35</v>
      </c>
      <c r="O72" s="66"/>
      <c r="P72" s="66"/>
    </row>
    <row r="73" spans="1:16" s="89" customFormat="1" ht="12.75" customHeight="1">
      <c r="A73" s="95">
        <v>43124</v>
      </c>
      <c r="B73" s="56">
        <v>0.4166666666666667</v>
      </c>
      <c r="C73" s="55">
        <f t="shared" si="6"/>
        <v>43124</v>
      </c>
      <c r="D73" s="56">
        <f>B73+TIME(0,30,0)</f>
        <v>0.4375</v>
      </c>
      <c r="E73" s="57">
        <f t="shared" si="7"/>
        <v>43124</v>
      </c>
      <c r="F73" s="58" t="s">
        <v>394</v>
      </c>
      <c r="G73" s="58" t="s">
        <v>40</v>
      </c>
      <c r="H73" s="59" t="s">
        <v>294</v>
      </c>
      <c r="I73" s="61" t="s">
        <v>404</v>
      </c>
      <c r="J73" s="107" t="s">
        <v>397</v>
      </c>
      <c r="K73" s="60" t="s">
        <v>145</v>
      </c>
      <c r="L73" s="60" t="s">
        <v>395</v>
      </c>
      <c r="M73" s="62" t="s">
        <v>119</v>
      </c>
      <c r="N73" s="60">
        <v>35</v>
      </c>
      <c r="O73" s="66"/>
      <c r="P73" s="66"/>
    </row>
    <row r="74" spans="1:16" s="89" customFormat="1" ht="12.75" customHeight="1">
      <c r="A74" s="95">
        <v>43124</v>
      </c>
      <c r="B74" s="56">
        <v>0.4375</v>
      </c>
      <c r="C74" s="55">
        <f t="shared" si="6"/>
        <v>43124</v>
      </c>
      <c r="D74" s="56">
        <v>0.4791666666666667</v>
      </c>
      <c r="E74" s="57">
        <f t="shared" si="7"/>
        <v>43124</v>
      </c>
      <c r="F74" s="58" t="s">
        <v>293</v>
      </c>
      <c r="G74" s="58" t="s">
        <v>40</v>
      </c>
      <c r="H74" s="59" t="s">
        <v>319</v>
      </c>
      <c r="I74" s="61" t="s">
        <v>419</v>
      </c>
      <c r="J74" s="107" t="s">
        <v>120</v>
      </c>
      <c r="K74" s="60" t="s">
        <v>286</v>
      </c>
      <c r="L74" s="60" t="s">
        <v>396</v>
      </c>
      <c r="M74" s="62" t="s">
        <v>118</v>
      </c>
      <c r="N74" s="60">
        <v>10</v>
      </c>
      <c r="O74" s="66"/>
      <c r="P74" s="66"/>
    </row>
    <row r="75" spans="1:16" s="89" customFormat="1" ht="12.75" customHeight="1">
      <c r="A75" s="95">
        <v>43124</v>
      </c>
      <c r="B75" s="56">
        <v>0.4375</v>
      </c>
      <c r="C75" s="55">
        <f t="shared" si="6"/>
        <v>43124</v>
      </c>
      <c r="D75" s="56">
        <v>0.4791666666666667</v>
      </c>
      <c r="E75" s="57">
        <f t="shared" si="7"/>
        <v>43124</v>
      </c>
      <c r="F75" s="58" t="s">
        <v>394</v>
      </c>
      <c r="G75" s="58" t="s">
        <v>316</v>
      </c>
      <c r="H75" s="59" t="s">
        <v>315</v>
      </c>
      <c r="I75" s="61" t="s">
        <v>406</v>
      </c>
      <c r="J75" s="107" t="s">
        <v>65</v>
      </c>
      <c r="K75" s="60" t="s">
        <v>64</v>
      </c>
      <c r="L75" s="60" t="s">
        <v>313</v>
      </c>
      <c r="M75" s="62" t="s">
        <v>393</v>
      </c>
      <c r="N75" s="60">
        <v>10</v>
      </c>
      <c r="O75" s="66"/>
      <c r="P75" s="66"/>
    </row>
    <row r="76" spans="1:14" s="90" customFormat="1" ht="12.75" customHeight="1">
      <c r="A76" s="104">
        <v>43124</v>
      </c>
      <c r="B76" s="78">
        <v>0.5</v>
      </c>
      <c r="C76" s="77">
        <f t="shared" si="6"/>
        <v>43124</v>
      </c>
      <c r="D76" s="78">
        <v>0.5416666666666666</v>
      </c>
      <c r="E76" s="79">
        <v>43033</v>
      </c>
      <c r="F76" s="80" t="s">
        <v>84</v>
      </c>
      <c r="G76" s="80" t="s">
        <v>86</v>
      </c>
      <c r="H76" s="81" t="s">
        <v>143</v>
      </c>
      <c r="I76" s="82" t="s">
        <v>144</v>
      </c>
      <c r="J76" s="83" t="s">
        <v>145</v>
      </c>
      <c r="K76" s="83" t="s">
        <v>146</v>
      </c>
      <c r="L76" s="84" t="s">
        <v>147</v>
      </c>
      <c r="M76" s="85" t="s">
        <v>148</v>
      </c>
      <c r="N76" s="83">
        <v>10</v>
      </c>
    </row>
    <row r="77" spans="1:14" s="87" customFormat="1" ht="12.75" customHeight="1">
      <c r="A77" s="119">
        <v>43125</v>
      </c>
      <c r="B77" s="15">
        <v>0.5</v>
      </c>
      <c r="C77" s="16">
        <f t="shared" si="6"/>
        <v>43125</v>
      </c>
      <c r="D77" s="15">
        <v>0.5416666666666666</v>
      </c>
      <c r="E77" s="17">
        <f aca="true" t="shared" si="8" ref="E77:E91">A77</f>
        <v>43125</v>
      </c>
      <c r="F77" s="18" t="s">
        <v>15</v>
      </c>
      <c r="G77" s="18" t="s">
        <v>16</v>
      </c>
      <c r="H77" s="19" t="s">
        <v>21</v>
      </c>
      <c r="I77" s="20" t="s">
        <v>35</v>
      </c>
      <c r="J77" s="21" t="s">
        <v>30</v>
      </c>
      <c r="K77" s="21" t="s">
        <v>22</v>
      </c>
      <c r="L77" s="22" t="s">
        <v>27</v>
      </c>
      <c r="M77" s="21" t="s">
        <v>19</v>
      </c>
      <c r="N77" s="21">
        <v>50</v>
      </c>
    </row>
    <row r="78" spans="1:16" s="89" customFormat="1" ht="12.75" customHeight="1">
      <c r="A78" s="95">
        <v>43125</v>
      </c>
      <c r="B78" s="56">
        <v>0.4583333333333333</v>
      </c>
      <c r="C78" s="55">
        <f t="shared" si="6"/>
        <v>43125</v>
      </c>
      <c r="D78" s="56">
        <v>0.4791666666666667</v>
      </c>
      <c r="E78" s="57">
        <f t="shared" si="8"/>
        <v>43125</v>
      </c>
      <c r="F78" s="58" t="s">
        <v>293</v>
      </c>
      <c r="G78" s="58" t="s">
        <v>40</v>
      </c>
      <c r="H78" s="59" t="s">
        <v>392</v>
      </c>
      <c r="I78" s="61" t="s">
        <v>407</v>
      </c>
      <c r="J78" s="107" t="s">
        <v>391</v>
      </c>
      <c r="K78" s="60" t="s">
        <v>45</v>
      </c>
      <c r="L78" s="60" t="s">
        <v>27</v>
      </c>
      <c r="M78" s="62" t="s">
        <v>390</v>
      </c>
      <c r="N78" s="60">
        <v>5</v>
      </c>
      <c r="O78" s="66"/>
      <c r="P78" s="66"/>
    </row>
    <row r="79" spans="1:14" s="90" customFormat="1" ht="12.75" customHeight="1">
      <c r="A79" s="105">
        <v>43126</v>
      </c>
      <c r="B79" s="41">
        <v>0.3125</v>
      </c>
      <c r="C79" s="42">
        <f t="shared" si="6"/>
        <v>43126</v>
      </c>
      <c r="D79" s="41">
        <v>0.3541666666666667</v>
      </c>
      <c r="E79" s="43">
        <f t="shared" si="8"/>
        <v>43126</v>
      </c>
      <c r="F79" s="44" t="s">
        <v>15</v>
      </c>
      <c r="G79" s="44" t="s">
        <v>16</v>
      </c>
      <c r="H79" s="45" t="s">
        <v>21</v>
      </c>
      <c r="I79" s="46" t="s">
        <v>275</v>
      </c>
      <c r="J79" s="47" t="s">
        <v>276</v>
      </c>
      <c r="K79" s="47" t="s">
        <v>277</v>
      </c>
      <c r="L79" s="117" t="s">
        <v>28</v>
      </c>
      <c r="M79" s="47" t="s">
        <v>278</v>
      </c>
      <c r="N79" s="47">
        <v>50</v>
      </c>
    </row>
    <row r="80" spans="1:14" s="66" customFormat="1" ht="12.75" customHeight="1">
      <c r="A80" s="92">
        <v>43126</v>
      </c>
      <c r="B80" s="29">
        <v>0.375</v>
      </c>
      <c r="C80" s="24">
        <f t="shared" si="6"/>
        <v>43126</v>
      </c>
      <c r="D80" s="29">
        <f>B80+TIME(2,0,0)</f>
        <v>0.4583333333333333</v>
      </c>
      <c r="E80" s="38">
        <f t="shared" si="8"/>
        <v>43126</v>
      </c>
      <c r="F80" s="36" t="s">
        <v>183</v>
      </c>
      <c r="G80" s="36" t="s">
        <v>184</v>
      </c>
      <c r="H80" s="37" t="s">
        <v>185</v>
      </c>
      <c r="I80" s="26" t="s">
        <v>222</v>
      </c>
      <c r="J80" s="65" t="s">
        <v>223</v>
      </c>
      <c r="K80" s="27" t="s">
        <v>443</v>
      </c>
      <c r="L80" s="28" t="s">
        <v>224</v>
      </c>
      <c r="M80" s="25" t="s">
        <v>190</v>
      </c>
      <c r="N80" s="27">
        <f>IF(M80="R",5,IF(M80="V+R",10,IF(M80="V+R+I",30,IF(M80="R+I",25,IF(M80="I",20)))))</f>
        <v>30</v>
      </c>
    </row>
    <row r="81" spans="1:16" s="64" customFormat="1" ht="12.75" customHeight="1">
      <c r="A81" s="93">
        <v>43126</v>
      </c>
      <c r="B81" s="68">
        <v>0.4583333333333333</v>
      </c>
      <c r="C81" s="67">
        <f t="shared" si="6"/>
        <v>43126</v>
      </c>
      <c r="D81" s="68">
        <f>B81+TIME(0,15,0)</f>
        <v>0.46875</v>
      </c>
      <c r="E81" s="69">
        <f t="shared" si="8"/>
        <v>43126</v>
      </c>
      <c r="F81" s="70" t="s">
        <v>203</v>
      </c>
      <c r="G81" s="70" t="s">
        <v>197</v>
      </c>
      <c r="H81" s="73" t="s">
        <v>185</v>
      </c>
      <c r="I81" s="73" t="s">
        <v>225</v>
      </c>
      <c r="J81" s="73" t="s">
        <v>226</v>
      </c>
      <c r="K81" s="73" t="s">
        <v>227</v>
      </c>
      <c r="L81" s="74" t="s">
        <v>189</v>
      </c>
      <c r="M81" s="75" t="s">
        <v>228</v>
      </c>
      <c r="N81" s="73">
        <f>IF(M81="R",5,IF(M81="V+R",10,IF(M81="V+R+I",30,IF(M81="R+I",25,IF(M81="I",20)))))</f>
        <v>30</v>
      </c>
      <c r="O81" s="66"/>
      <c r="P81" s="66"/>
    </row>
    <row r="82" spans="1:16" s="64" customFormat="1" ht="12.75" customHeight="1">
      <c r="A82" s="94">
        <v>43126</v>
      </c>
      <c r="B82" s="32">
        <v>0.46875</v>
      </c>
      <c r="C82" s="31">
        <f t="shared" si="6"/>
        <v>43126</v>
      </c>
      <c r="D82" s="32">
        <f>B82+TIME(0,15,0)</f>
        <v>0.4791666666666667</v>
      </c>
      <c r="E82" s="39">
        <f t="shared" si="8"/>
        <v>43126</v>
      </c>
      <c r="F82" s="40" t="s">
        <v>196</v>
      </c>
      <c r="G82" s="40" t="s">
        <v>39</v>
      </c>
      <c r="H82" s="40" t="s">
        <v>185</v>
      </c>
      <c r="I82" s="33" t="s">
        <v>229</v>
      </c>
      <c r="J82" s="34" t="s">
        <v>230</v>
      </c>
      <c r="K82" s="34" t="s">
        <v>231</v>
      </c>
      <c r="L82" s="121" t="s">
        <v>189</v>
      </c>
      <c r="M82" s="34" t="s">
        <v>190</v>
      </c>
      <c r="N82" s="34">
        <f>IF(M82="R",5,IF(M82="V+R",10,IF(M82="V+R+I",30,IF(M82="R+I",25,IF(M82="I",20)))))</f>
        <v>30</v>
      </c>
      <c r="O82" s="66"/>
      <c r="P82" s="66"/>
    </row>
    <row r="83" spans="1:14" s="98" customFormat="1" ht="13.5">
      <c r="A83" s="105">
        <v>43126</v>
      </c>
      <c r="B83" s="41">
        <v>0.5208333333333334</v>
      </c>
      <c r="C83" s="42">
        <f t="shared" si="6"/>
        <v>43126</v>
      </c>
      <c r="D83" s="41">
        <v>0.5416666666666666</v>
      </c>
      <c r="E83" s="43">
        <f t="shared" si="8"/>
        <v>43126</v>
      </c>
      <c r="F83" s="44" t="s">
        <v>150</v>
      </c>
      <c r="G83" s="44" t="s">
        <v>151</v>
      </c>
      <c r="H83" s="45" t="s">
        <v>152</v>
      </c>
      <c r="I83" s="46" t="s">
        <v>63</v>
      </c>
      <c r="J83" s="47" t="s">
        <v>279</v>
      </c>
      <c r="K83" s="47" t="s">
        <v>153</v>
      </c>
      <c r="L83" s="117" t="s">
        <v>154</v>
      </c>
      <c r="M83" s="47" t="s">
        <v>155</v>
      </c>
      <c r="N83" s="47">
        <v>50</v>
      </c>
    </row>
    <row r="84" spans="1:14" s="98" customFormat="1" ht="13.5">
      <c r="A84" s="105">
        <v>43126</v>
      </c>
      <c r="B84" s="41">
        <v>0.5416666666666666</v>
      </c>
      <c r="C84" s="42">
        <f t="shared" si="6"/>
        <v>43126</v>
      </c>
      <c r="D84" s="41">
        <v>0.5625</v>
      </c>
      <c r="E84" s="43">
        <f t="shared" si="8"/>
        <v>43126</v>
      </c>
      <c r="F84" s="44" t="s">
        <v>15</v>
      </c>
      <c r="G84" s="44" t="s">
        <v>16</v>
      </c>
      <c r="H84" s="45" t="s">
        <v>21</v>
      </c>
      <c r="I84" s="46" t="s">
        <v>63</v>
      </c>
      <c r="J84" s="47" t="s">
        <v>280</v>
      </c>
      <c r="K84" s="47" t="s">
        <v>62</v>
      </c>
      <c r="L84" s="117" t="s">
        <v>74</v>
      </c>
      <c r="M84" s="47" t="s">
        <v>34</v>
      </c>
      <c r="N84" s="47">
        <v>50</v>
      </c>
    </row>
    <row r="85" spans="1:16" s="89" customFormat="1" ht="12.75" customHeight="1">
      <c r="A85" s="95">
        <v>43126</v>
      </c>
      <c r="B85" s="56">
        <v>0.5625</v>
      </c>
      <c r="C85" s="55">
        <f t="shared" si="6"/>
        <v>43126</v>
      </c>
      <c r="D85" s="56">
        <v>0.6041666666666666</v>
      </c>
      <c r="E85" s="57">
        <f t="shared" si="8"/>
        <v>43126</v>
      </c>
      <c r="F85" s="58" t="s">
        <v>293</v>
      </c>
      <c r="G85" s="58" t="s">
        <v>297</v>
      </c>
      <c r="H85" s="59" t="s">
        <v>414</v>
      </c>
      <c r="I85" s="61" t="s">
        <v>415</v>
      </c>
      <c r="J85" s="107" t="s">
        <v>64</v>
      </c>
      <c r="K85" s="60" t="s">
        <v>64</v>
      </c>
      <c r="L85" s="60" t="s">
        <v>416</v>
      </c>
      <c r="M85" s="62" t="s">
        <v>358</v>
      </c>
      <c r="N85" s="60">
        <v>6</v>
      </c>
      <c r="O85" s="66"/>
      <c r="P85" s="66"/>
    </row>
    <row r="86" spans="1:16" s="87" customFormat="1" ht="12.75" customHeight="1">
      <c r="A86" s="105">
        <v>43129</v>
      </c>
      <c r="B86" s="41">
        <v>0.5</v>
      </c>
      <c r="C86" s="42">
        <f t="shared" si="6"/>
        <v>43129</v>
      </c>
      <c r="D86" s="41">
        <v>0.5416666666666666</v>
      </c>
      <c r="E86" s="43">
        <f t="shared" si="8"/>
        <v>43129</v>
      </c>
      <c r="F86" s="44" t="s">
        <v>15</v>
      </c>
      <c r="G86" s="44" t="s">
        <v>16</v>
      </c>
      <c r="H86" s="45" t="s">
        <v>21</v>
      </c>
      <c r="I86" s="46" t="s">
        <v>178</v>
      </c>
      <c r="J86" s="47" t="s">
        <v>177</v>
      </c>
      <c r="K86" s="47" t="str">
        <f>J86</f>
        <v>曾珠堯醫師</v>
      </c>
      <c r="L86" s="117" t="s">
        <v>136</v>
      </c>
      <c r="M86" s="47" t="s">
        <v>123</v>
      </c>
      <c r="N86" s="47">
        <v>20</v>
      </c>
      <c r="O86" s="90"/>
      <c r="P86" s="90"/>
    </row>
    <row r="87" spans="1:16" s="89" customFormat="1" ht="12.75" customHeight="1">
      <c r="A87" s="95">
        <v>43131</v>
      </c>
      <c r="B87" s="56">
        <v>0.375</v>
      </c>
      <c r="C87" s="55">
        <f t="shared" si="6"/>
        <v>43131</v>
      </c>
      <c r="D87" s="56">
        <f>B87+TIME(0,30,0)</f>
        <v>0.3958333333333333</v>
      </c>
      <c r="E87" s="57">
        <f t="shared" si="8"/>
        <v>43131</v>
      </c>
      <c r="F87" s="58" t="s">
        <v>293</v>
      </c>
      <c r="G87" s="58" t="s">
        <v>297</v>
      </c>
      <c r="H87" s="59" t="s">
        <v>294</v>
      </c>
      <c r="I87" s="61" t="s">
        <v>404</v>
      </c>
      <c r="J87" s="107" t="s">
        <v>413</v>
      </c>
      <c r="K87" s="60" t="s">
        <v>246</v>
      </c>
      <c r="L87" s="60" t="s">
        <v>417</v>
      </c>
      <c r="M87" s="62" t="s">
        <v>119</v>
      </c>
      <c r="N87" s="60">
        <v>35</v>
      </c>
      <c r="O87" s="66"/>
      <c r="P87" s="66"/>
    </row>
    <row r="88" spans="1:16" s="89" customFormat="1" ht="12.75" customHeight="1">
      <c r="A88" s="95">
        <v>43131</v>
      </c>
      <c r="B88" s="56">
        <v>0.3958333333333333</v>
      </c>
      <c r="C88" s="55">
        <f t="shared" si="6"/>
        <v>43131</v>
      </c>
      <c r="D88" s="56">
        <f>B88+TIME(0,30,0)</f>
        <v>0.41666666666666663</v>
      </c>
      <c r="E88" s="57">
        <f t="shared" si="8"/>
        <v>43131</v>
      </c>
      <c r="F88" s="58" t="s">
        <v>410</v>
      </c>
      <c r="G88" s="58" t="s">
        <v>412</v>
      </c>
      <c r="H88" s="59" t="s">
        <v>294</v>
      </c>
      <c r="I88" s="61" t="s">
        <v>404</v>
      </c>
      <c r="J88" s="107" t="s">
        <v>411</v>
      </c>
      <c r="K88" s="60" t="s">
        <v>246</v>
      </c>
      <c r="L88" s="60" t="s">
        <v>417</v>
      </c>
      <c r="M88" s="62" t="s">
        <v>119</v>
      </c>
      <c r="N88" s="60">
        <v>35</v>
      </c>
      <c r="O88" s="66"/>
      <c r="P88" s="66"/>
    </row>
    <row r="89" spans="1:16" s="89" customFormat="1" ht="12.75" customHeight="1">
      <c r="A89" s="95">
        <v>43131</v>
      </c>
      <c r="B89" s="56">
        <v>0.4166666666666667</v>
      </c>
      <c r="C89" s="55">
        <f t="shared" si="6"/>
        <v>43131</v>
      </c>
      <c r="D89" s="56">
        <f>B89+TIME(0,30,0)</f>
        <v>0.4375</v>
      </c>
      <c r="E89" s="57">
        <f t="shared" si="8"/>
        <v>43131</v>
      </c>
      <c r="F89" s="58" t="s">
        <v>410</v>
      </c>
      <c r="G89" s="58" t="s">
        <v>40</v>
      </c>
      <c r="H89" s="59" t="s">
        <v>294</v>
      </c>
      <c r="I89" s="61" t="s">
        <v>418</v>
      </c>
      <c r="J89" s="107" t="s">
        <v>409</v>
      </c>
      <c r="K89" s="60" t="s">
        <v>288</v>
      </c>
      <c r="L89" s="60" t="s">
        <v>417</v>
      </c>
      <c r="M89" s="62" t="s">
        <v>408</v>
      </c>
      <c r="N89" s="60">
        <v>35</v>
      </c>
      <c r="O89" s="66"/>
      <c r="P89" s="66"/>
    </row>
    <row r="90" spans="1:16" s="89" customFormat="1" ht="12.75" customHeight="1">
      <c r="A90" s="95">
        <v>43131</v>
      </c>
      <c r="B90" s="56">
        <v>0.4375</v>
      </c>
      <c r="C90" s="55">
        <f t="shared" si="6"/>
        <v>43131</v>
      </c>
      <c r="D90" s="56">
        <v>0.4791666666666667</v>
      </c>
      <c r="E90" s="57">
        <f t="shared" si="8"/>
        <v>43131</v>
      </c>
      <c r="F90" s="58" t="s">
        <v>293</v>
      </c>
      <c r="G90" s="58" t="s">
        <v>297</v>
      </c>
      <c r="H90" s="59" t="s">
        <v>319</v>
      </c>
      <c r="I90" s="61" t="s">
        <v>419</v>
      </c>
      <c r="J90" s="107" t="s">
        <v>120</v>
      </c>
      <c r="K90" s="60" t="s">
        <v>286</v>
      </c>
      <c r="L90" s="60" t="s">
        <v>417</v>
      </c>
      <c r="M90" s="62" t="s">
        <v>358</v>
      </c>
      <c r="N90" s="60">
        <v>10</v>
      </c>
      <c r="O90" s="66"/>
      <c r="P90" s="66"/>
    </row>
    <row r="91" spans="1:16" s="89" customFormat="1" ht="12.75" customHeight="1">
      <c r="A91" s="95">
        <v>43131</v>
      </c>
      <c r="B91" s="56">
        <v>0.4375</v>
      </c>
      <c r="C91" s="55">
        <f t="shared" si="6"/>
        <v>43131</v>
      </c>
      <c r="D91" s="56">
        <v>0.4791666666666667</v>
      </c>
      <c r="E91" s="57">
        <f t="shared" si="8"/>
        <v>43131</v>
      </c>
      <c r="F91" s="58" t="s">
        <v>293</v>
      </c>
      <c r="G91" s="58" t="s">
        <v>40</v>
      </c>
      <c r="H91" s="59" t="s">
        <v>355</v>
      </c>
      <c r="I91" s="61" t="s">
        <v>406</v>
      </c>
      <c r="J91" s="107" t="s">
        <v>65</v>
      </c>
      <c r="K91" s="60" t="s">
        <v>64</v>
      </c>
      <c r="L91" s="60" t="s">
        <v>420</v>
      </c>
      <c r="M91" s="62" t="s">
        <v>358</v>
      </c>
      <c r="N91" s="60">
        <v>10</v>
      </c>
      <c r="O91" s="66"/>
      <c r="P91" s="66"/>
    </row>
    <row r="92" spans="1:16" s="89" customFormat="1" ht="12.75" customHeight="1">
      <c r="A92" s="95">
        <v>43131</v>
      </c>
      <c r="B92" s="56">
        <v>0.375</v>
      </c>
      <c r="C92" s="55">
        <f t="shared" si="6"/>
        <v>43131</v>
      </c>
      <c r="D92" s="56">
        <v>0.4166666666666667</v>
      </c>
      <c r="E92" s="57">
        <f aca="true" t="shared" si="9" ref="E92:E98">WEEKDAY(A92)</f>
        <v>4</v>
      </c>
      <c r="F92" s="58" t="s">
        <v>42</v>
      </c>
      <c r="G92" s="58" t="s">
        <v>43</v>
      </c>
      <c r="H92" s="59" t="s">
        <v>49</v>
      </c>
      <c r="I92" s="61" t="s">
        <v>452</v>
      </c>
      <c r="J92" s="107" t="s">
        <v>93</v>
      </c>
      <c r="K92" s="60" t="s">
        <v>93</v>
      </c>
      <c r="L92" s="60" t="s">
        <v>168</v>
      </c>
      <c r="M92" s="62" t="s">
        <v>161</v>
      </c>
      <c r="N92" s="60">
        <v>10</v>
      </c>
      <c r="O92" s="66"/>
      <c r="P92" s="66"/>
    </row>
    <row r="93" spans="1:16" s="89" customFormat="1" ht="12.75" customHeight="1">
      <c r="A93" s="95">
        <v>43131</v>
      </c>
      <c r="B93" s="56">
        <v>0.4166666666666667</v>
      </c>
      <c r="C93" s="55">
        <f t="shared" si="6"/>
        <v>43131</v>
      </c>
      <c r="D93" s="56">
        <v>0.4583333333333333</v>
      </c>
      <c r="E93" s="57">
        <f t="shared" si="9"/>
        <v>4</v>
      </c>
      <c r="F93" s="58" t="s">
        <v>42</v>
      </c>
      <c r="G93" s="58" t="s">
        <v>43</v>
      </c>
      <c r="H93" s="59" t="s">
        <v>49</v>
      </c>
      <c r="I93" s="61" t="s">
        <v>165</v>
      </c>
      <c r="J93" s="107" t="s">
        <v>170</v>
      </c>
      <c r="K93" s="60" t="s">
        <v>96</v>
      </c>
      <c r="L93" s="60" t="s">
        <v>168</v>
      </c>
      <c r="M93" s="62" t="s">
        <v>47</v>
      </c>
      <c r="N93" s="60">
        <v>20</v>
      </c>
      <c r="O93" s="66"/>
      <c r="P93" s="66"/>
    </row>
    <row r="94" spans="1:16" s="89" customFormat="1" ht="12.75" customHeight="1">
      <c r="A94" s="95">
        <v>43131</v>
      </c>
      <c r="B94" s="56">
        <v>0.4583333333333333</v>
      </c>
      <c r="C94" s="55">
        <f t="shared" si="6"/>
        <v>43131</v>
      </c>
      <c r="D94" s="56">
        <v>0.5</v>
      </c>
      <c r="E94" s="57">
        <f t="shared" si="9"/>
        <v>4</v>
      </c>
      <c r="F94" s="58" t="s">
        <v>42</v>
      </c>
      <c r="G94" s="58" t="s">
        <v>40</v>
      </c>
      <c r="H94" s="59" t="s">
        <v>49</v>
      </c>
      <c r="I94" s="61" t="s">
        <v>171</v>
      </c>
      <c r="J94" s="107" t="s">
        <v>172</v>
      </c>
      <c r="K94" s="60" t="s">
        <v>62</v>
      </c>
      <c r="L94" s="60" t="s">
        <v>160</v>
      </c>
      <c r="M94" s="62" t="s">
        <v>161</v>
      </c>
      <c r="N94" s="60">
        <v>5</v>
      </c>
      <c r="O94" s="66"/>
      <c r="P94" s="66"/>
    </row>
    <row r="95" spans="1:16" s="89" customFormat="1" ht="12.75" customHeight="1">
      <c r="A95" s="95">
        <v>43131</v>
      </c>
      <c r="B95" s="56">
        <v>0.5</v>
      </c>
      <c r="C95" s="55">
        <f t="shared" si="6"/>
        <v>43131</v>
      </c>
      <c r="D95" s="56">
        <v>0.5208333333333334</v>
      </c>
      <c r="E95" s="57">
        <f t="shared" si="9"/>
        <v>4</v>
      </c>
      <c r="F95" s="58" t="s">
        <v>169</v>
      </c>
      <c r="G95" s="58" t="s">
        <v>39</v>
      </c>
      <c r="H95" s="59" t="s">
        <v>49</v>
      </c>
      <c r="I95" s="61" t="s">
        <v>453</v>
      </c>
      <c r="J95" s="107" t="s">
        <v>100</v>
      </c>
      <c r="K95" s="60" t="s">
        <v>173</v>
      </c>
      <c r="L95" s="60" t="s">
        <v>160</v>
      </c>
      <c r="M95" s="62" t="s">
        <v>47</v>
      </c>
      <c r="N95" s="60">
        <v>20</v>
      </c>
      <c r="O95" s="66"/>
      <c r="P95" s="66"/>
    </row>
    <row r="96" spans="1:16" s="87" customFormat="1" ht="12.75" customHeight="1">
      <c r="A96" s="111">
        <v>43131</v>
      </c>
      <c r="B96" s="41">
        <v>0.625</v>
      </c>
      <c r="C96" s="112">
        <f>A96</f>
        <v>43131</v>
      </c>
      <c r="D96" s="41">
        <f>B96+TIME(1,0,0)</f>
        <v>0.6666666666666666</v>
      </c>
      <c r="E96" s="43">
        <f>A96</f>
        <v>43131</v>
      </c>
      <c r="F96" s="113" t="s">
        <v>433</v>
      </c>
      <c r="G96" s="113" t="s">
        <v>297</v>
      </c>
      <c r="H96" s="113" t="s">
        <v>434</v>
      </c>
      <c r="I96" s="114" t="s">
        <v>437</v>
      </c>
      <c r="J96" s="115" t="s">
        <v>438</v>
      </c>
      <c r="K96" s="116" t="s">
        <v>191</v>
      </c>
      <c r="L96" s="117" t="s">
        <v>439</v>
      </c>
      <c r="M96" s="118" t="s">
        <v>440</v>
      </c>
      <c r="N96" s="47">
        <v>30</v>
      </c>
      <c r="O96" s="90"/>
      <c r="P96" s="90"/>
    </row>
    <row r="97" spans="1:16" s="89" customFormat="1" ht="12.75" customHeight="1">
      <c r="A97" s="95">
        <v>43138</v>
      </c>
      <c r="B97" s="56">
        <v>0.4583333333333333</v>
      </c>
      <c r="C97" s="55">
        <f t="shared" si="6"/>
        <v>43138</v>
      </c>
      <c r="D97" s="56">
        <v>0.4861111111111111</v>
      </c>
      <c r="E97" s="57">
        <f t="shared" si="9"/>
        <v>4</v>
      </c>
      <c r="F97" s="58" t="s">
        <v>42</v>
      </c>
      <c r="G97" s="58" t="s">
        <v>43</v>
      </c>
      <c r="H97" s="59" t="s">
        <v>49</v>
      </c>
      <c r="I97" s="61" t="s">
        <v>175</v>
      </c>
      <c r="J97" s="107" t="s">
        <v>53</v>
      </c>
      <c r="K97" s="60" t="s">
        <v>53</v>
      </c>
      <c r="L97" s="60" t="s">
        <v>174</v>
      </c>
      <c r="M97" s="62" t="s">
        <v>58</v>
      </c>
      <c r="N97" s="60">
        <v>5</v>
      </c>
      <c r="O97" s="66"/>
      <c r="P97" s="66"/>
    </row>
    <row r="98" spans="1:16" s="89" customFormat="1" ht="12.75" customHeight="1">
      <c r="A98" s="95">
        <v>43138</v>
      </c>
      <c r="B98" s="56">
        <v>0.4861111111111111</v>
      </c>
      <c r="C98" s="55">
        <f t="shared" si="6"/>
        <v>43138</v>
      </c>
      <c r="D98" s="56">
        <v>0.5</v>
      </c>
      <c r="E98" s="57">
        <f t="shared" si="9"/>
        <v>4</v>
      </c>
      <c r="F98" s="58" t="s">
        <v>42</v>
      </c>
      <c r="G98" s="58" t="s">
        <v>43</v>
      </c>
      <c r="H98" s="59" t="s">
        <v>49</v>
      </c>
      <c r="I98" s="61" t="s">
        <v>59</v>
      </c>
      <c r="J98" s="107" t="s">
        <v>53</v>
      </c>
      <c r="K98" s="60" t="s">
        <v>53</v>
      </c>
      <c r="L98" s="60" t="s">
        <v>174</v>
      </c>
      <c r="M98" s="62" t="s">
        <v>58</v>
      </c>
      <c r="N98" s="60">
        <v>5</v>
      </c>
      <c r="O98" s="66"/>
      <c r="P98" s="66"/>
    </row>
    <row r="99" spans="1:14" ht="12.75" customHeight="1">
      <c r="A99" s="92">
        <v>43133</v>
      </c>
      <c r="B99" s="23">
        <v>0.375</v>
      </c>
      <c r="C99" s="24">
        <f aca="true" t="shared" si="10" ref="C99:C104">A99</f>
        <v>43133</v>
      </c>
      <c r="D99" s="29">
        <v>0.4583333333333333</v>
      </c>
      <c r="E99" s="38">
        <f aca="true" t="shared" si="11" ref="E99:E104">A99</f>
        <v>43133</v>
      </c>
      <c r="F99" s="36" t="s">
        <v>232</v>
      </c>
      <c r="G99" s="36" t="s">
        <v>16</v>
      </c>
      <c r="H99" s="37" t="s">
        <v>233</v>
      </c>
      <c r="I99" s="26" t="s">
        <v>234</v>
      </c>
      <c r="J99" s="65" t="s">
        <v>235</v>
      </c>
      <c r="K99" s="65" t="s">
        <v>126</v>
      </c>
      <c r="L99" s="28" t="s">
        <v>79</v>
      </c>
      <c r="M99" s="25" t="s">
        <v>236</v>
      </c>
      <c r="N99" s="27">
        <f>IF(M99="R",5,IF(M99="V+R",10,IF(M99="V+R+I",30,IF(M99="R+I",25,IF(M99="I",20)))))</f>
        <v>30</v>
      </c>
    </row>
    <row r="100" spans="1:14" ht="12.75">
      <c r="A100" s="92">
        <v>43136</v>
      </c>
      <c r="B100" s="23">
        <v>0.375</v>
      </c>
      <c r="C100" s="24">
        <f t="shared" si="10"/>
        <v>43136</v>
      </c>
      <c r="D100" s="23">
        <f>B100+TIME(1,0,0)</f>
        <v>0.4166666666666667</v>
      </c>
      <c r="E100" s="35">
        <f t="shared" si="11"/>
        <v>43136</v>
      </c>
      <c r="F100" s="36" t="s">
        <v>216</v>
      </c>
      <c r="G100" s="36" t="s">
        <v>237</v>
      </c>
      <c r="H100" s="37" t="s">
        <v>238</v>
      </c>
      <c r="I100" s="26" t="s">
        <v>239</v>
      </c>
      <c r="J100" s="27" t="s">
        <v>37</v>
      </c>
      <c r="K100" s="27" t="str">
        <f>J100</f>
        <v>陳曉平醫師</v>
      </c>
      <c r="L100" s="28" t="s">
        <v>38</v>
      </c>
      <c r="M100" s="27" t="s">
        <v>240</v>
      </c>
      <c r="N100" s="27">
        <v>5</v>
      </c>
    </row>
    <row r="101" spans="1:14" ht="12.75">
      <c r="A101" s="92">
        <v>43140</v>
      </c>
      <c r="B101" s="23">
        <v>0.4166666666666667</v>
      </c>
      <c r="C101" s="24">
        <f t="shared" si="10"/>
        <v>43140</v>
      </c>
      <c r="D101" s="29">
        <v>0.5</v>
      </c>
      <c r="E101" s="38">
        <f t="shared" si="11"/>
        <v>43140</v>
      </c>
      <c r="F101" s="36" t="s">
        <v>216</v>
      </c>
      <c r="G101" s="36" t="s">
        <v>237</v>
      </c>
      <c r="H101" s="37" t="s">
        <v>233</v>
      </c>
      <c r="I101" s="26" t="s">
        <v>241</v>
      </c>
      <c r="J101" s="65" t="s">
        <v>242</v>
      </c>
      <c r="K101" s="27" t="s">
        <v>444</v>
      </c>
      <c r="L101" s="28" t="s">
        <v>243</v>
      </c>
      <c r="M101" s="25" t="s">
        <v>244</v>
      </c>
      <c r="N101" s="27">
        <f>IF(M101="R",5,IF(M101="V+R",10,IF(M101="V+R+I",30,IF(M101="R+I",25,IF(M101="I",20)))))</f>
        <v>30</v>
      </c>
    </row>
    <row r="102" spans="1:14" ht="12.75">
      <c r="A102" s="92">
        <v>43154</v>
      </c>
      <c r="B102" s="29">
        <v>0.375</v>
      </c>
      <c r="C102" s="24">
        <f t="shared" si="10"/>
        <v>43154</v>
      </c>
      <c r="D102" s="29">
        <f>B102+TIME(2,0,0)</f>
        <v>0.4583333333333333</v>
      </c>
      <c r="E102" s="38">
        <f t="shared" si="11"/>
        <v>43154</v>
      </c>
      <c r="F102" s="36" t="s">
        <v>216</v>
      </c>
      <c r="G102" s="36" t="s">
        <v>180</v>
      </c>
      <c r="H102" s="37" t="s">
        <v>238</v>
      </c>
      <c r="I102" s="26" t="s">
        <v>78</v>
      </c>
      <c r="J102" s="65" t="s">
        <v>245</v>
      </c>
      <c r="K102" s="65" t="s">
        <v>246</v>
      </c>
      <c r="L102" s="28" t="s">
        <v>247</v>
      </c>
      <c r="M102" s="25" t="s">
        <v>244</v>
      </c>
      <c r="N102" s="27">
        <f>IF(M102="R",5,IF(M102="V+R",10,IF(M102="V+R+I",30,IF(M102="R+I",25,IF(M102="I",20)))))</f>
        <v>30</v>
      </c>
    </row>
    <row r="103" spans="1:14" ht="12.75">
      <c r="A103" s="93">
        <v>43154</v>
      </c>
      <c r="B103" s="68">
        <v>0.4583333333333333</v>
      </c>
      <c r="C103" s="67">
        <f t="shared" si="10"/>
        <v>43154</v>
      </c>
      <c r="D103" s="68">
        <f>B103+TIME(0,15,0)</f>
        <v>0.46875</v>
      </c>
      <c r="E103" s="69">
        <f t="shared" si="11"/>
        <v>43154</v>
      </c>
      <c r="F103" s="70" t="s">
        <v>248</v>
      </c>
      <c r="G103" s="70" t="s">
        <v>249</v>
      </c>
      <c r="H103" s="73" t="s">
        <v>238</v>
      </c>
      <c r="I103" s="73" t="s">
        <v>250</v>
      </c>
      <c r="J103" s="73" t="s">
        <v>251</v>
      </c>
      <c r="K103" s="73" t="s">
        <v>90</v>
      </c>
      <c r="L103" s="74" t="s">
        <v>79</v>
      </c>
      <c r="M103" s="75" t="s">
        <v>252</v>
      </c>
      <c r="N103" s="73">
        <f>IF(M103="R",5,IF(M103="V+R",10,IF(M103="V+R+I",30,IF(M103="R+I",25,IF(M103="I",20)))))</f>
        <v>30</v>
      </c>
    </row>
    <row r="104" spans="1:14" ht="12.75">
      <c r="A104" s="94">
        <v>43154</v>
      </c>
      <c r="B104" s="32">
        <v>0.46875</v>
      </c>
      <c r="C104" s="31">
        <f t="shared" si="10"/>
        <v>43154</v>
      </c>
      <c r="D104" s="32">
        <f>B104+TIME(0,15,0)</f>
        <v>0.4791666666666667</v>
      </c>
      <c r="E104" s="39">
        <f t="shared" si="11"/>
        <v>43154</v>
      </c>
      <c r="F104" s="40" t="s">
        <v>248</v>
      </c>
      <c r="G104" s="40" t="s">
        <v>39</v>
      </c>
      <c r="H104" s="40" t="s">
        <v>238</v>
      </c>
      <c r="I104" s="33" t="s">
        <v>253</v>
      </c>
      <c r="J104" s="34" t="s">
        <v>254</v>
      </c>
      <c r="K104" s="34" t="s">
        <v>255</v>
      </c>
      <c r="L104" s="121" t="s">
        <v>256</v>
      </c>
      <c r="M104" s="34" t="s">
        <v>80</v>
      </c>
      <c r="N104" s="34">
        <f>IF(M104="R",5,IF(M104="V+R",10,IF(M104="V+R+I",30,IF(M104="R+I",25,IF(M104="I",20)))))</f>
        <v>30</v>
      </c>
    </row>
    <row r="108" spans="1:9" ht="12.75">
      <c r="A108" s="99" t="s">
        <v>39</v>
      </c>
      <c r="I108" s="100" t="s">
        <v>91</v>
      </c>
    </row>
    <row r="109" ht="12.75">
      <c r="A109" s="101" t="s">
        <v>69</v>
      </c>
    </row>
    <row r="110" ht="12.75">
      <c r="A110" s="102" t="s">
        <v>48</v>
      </c>
    </row>
    <row r="111" ht="12.75">
      <c r="A111" s="103"/>
    </row>
  </sheetData>
  <sheetProtection/>
  <autoFilter ref="A2:N104"/>
  <mergeCells count="1">
    <mergeCell ref="A1:N1"/>
  </mergeCells>
  <conditionalFormatting sqref="A2:N2">
    <cfRule type="expression" priority="1199" dxfId="1" stopIfTrue="1">
      <formula>(COUNTIF($J2,"*"&amp;"臨床教師"&amp;"*")&gt;0)</formula>
    </cfRule>
    <cfRule type="expression" priority="1200" dxfId="0" stopIfTrue="1">
      <formula>(COUNTIF($H2,"行政會議")&gt;0)</formula>
    </cfRule>
  </conditionalFormatting>
  <conditionalFormatting sqref="E66 L77:N77 A77:I77 C79 C82:C84 C56">
    <cfRule type="expression" priority="531" dxfId="1">
      <formula>(COUNTIF($J56,"中醫婦科臨床教師會議")&gt;0)</formula>
    </cfRule>
    <cfRule type="expression" priority="532" dxfId="0">
      <formula>(COUNTIF($H56,"行政會議")&gt;0)</formula>
    </cfRule>
  </conditionalFormatting>
  <conditionalFormatting sqref="C58">
    <cfRule type="expression" priority="407" dxfId="1">
      <formula>(COUNTIF($J58,"中醫婦科臨床教師會議")&gt;0)</formula>
    </cfRule>
    <cfRule type="expression" priority="408" dxfId="0">
      <formula>(COUNTIF($H58,"行政會議")&gt;0)</formula>
    </cfRule>
  </conditionalFormatting>
  <conditionalFormatting sqref="B48">
    <cfRule type="expression" priority="1303" dxfId="1" stopIfTrue="1">
      <formula>(COUNTIF(總表!#REF!,"*"&amp;"臨床教師"&amp;"*")&gt;0)</formula>
    </cfRule>
    <cfRule type="expression" priority="1304" dxfId="0" stopIfTrue="1">
      <formula>(COUNTIF(總表!#REF!,"行政會議")&gt;0)</formula>
    </cfRule>
  </conditionalFormatting>
  <conditionalFormatting sqref="B46">
    <cfRule type="expression" priority="1307" dxfId="1" stopIfTrue="1">
      <formula>(COUNTIF(總表!#REF!,"*"&amp;"臨床教師"&amp;"*")&gt;0)</formula>
    </cfRule>
    <cfRule type="expression" priority="1308" dxfId="0" stopIfTrue="1">
      <formula>(COUNTIF(總表!#REF!,"行政會議")&gt;0)</formula>
    </cfRule>
  </conditionalFormatting>
  <conditionalFormatting sqref="B80">
    <cfRule type="expression" priority="1311" dxfId="1" stopIfTrue="1">
      <formula>(COUNTIF(總表!#REF!,"*"&amp;"臨床教師"&amp;"*")&gt;0)</formula>
    </cfRule>
    <cfRule type="expression" priority="1312" dxfId="0" stopIfTrue="1">
      <formula>(COUNTIF(總表!#REF!,"行政會議")&gt;0)</formula>
    </cfRule>
  </conditionalFormatting>
  <conditionalFormatting sqref="B35">
    <cfRule type="expression" priority="1315" dxfId="1" stopIfTrue="1">
      <formula>(COUNTIF(總表!#REF!,"*"&amp;"臨床教師"&amp;"*")&gt;0)</formula>
    </cfRule>
    <cfRule type="expression" priority="1316" dxfId="0" stopIfTrue="1">
      <formula>(COUNTIF(總表!#REF!,"行政會議")&gt;0)</formula>
    </cfRule>
  </conditionalFormatting>
  <conditionalFormatting sqref="K29">
    <cfRule type="containsText" priority="381" dxfId="104" operator="containsText" stopIfTrue="1" text="婦">
      <formula>NOT(ISERROR(SEARCH("婦",K29)))</formula>
    </cfRule>
    <cfRule type="containsText" priority="382" dxfId="103" operator="containsText" stopIfTrue="1" text="中藥局">
      <formula>NOT(ISERROR(SEARCH("中藥局",K29)))</formula>
    </cfRule>
  </conditionalFormatting>
  <conditionalFormatting sqref="K29">
    <cfRule type="containsText" priority="376" dxfId="1" operator="containsText" stopIfTrue="1" text="西醫">
      <formula>NOT(ISERROR(SEARCH("西醫",K29)))</formula>
    </cfRule>
    <cfRule type="containsText" priority="377" dxfId="101" operator="containsText" stopIfTrue="1" text="內科">
      <formula>NOT(ISERROR(SEARCH("內科",K29)))</formula>
    </cfRule>
    <cfRule type="containsText" priority="378" dxfId="100" operator="containsText" stopIfTrue="1" text="骨">
      <formula>NOT(ISERROR(SEARCH("骨",K29)))</formula>
    </cfRule>
    <cfRule type="containsText" priority="379" dxfId="124" operator="containsText" stopIfTrue="1" text="針">
      <formula>NOT(ISERROR(SEARCH("針",K29)))</formula>
    </cfRule>
    <cfRule type="containsText" priority="380" dxfId="125" operator="containsText" stopIfTrue="1" text="兒科">
      <formula>NOT(ISERROR(SEARCH("兒科",K29)))</formula>
    </cfRule>
  </conditionalFormatting>
  <conditionalFormatting sqref="K31">
    <cfRule type="containsText" priority="374" dxfId="104" operator="containsText" stopIfTrue="1" text="婦">
      <formula>NOT(ISERROR(SEARCH("婦",K31)))</formula>
    </cfRule>
    <cfRule type="containsText" priority="375" dxfId="103" operator="containsText" stopIfTrue="1" text="中藥局">
      <formula>NOT(ISERROR(SEARCH("中藥局",K31)))</formula>
    </cfRule>
  </conditionalFormatting>
  <conditionalFormatting sqref="K31">
    <cfRule type="containsText" priority="369" dxfId="1" operator="containsText" stopIfTrue="1" text="西醫">
      <formula>NOT(ISERROR(SEARCH("西醫",K31)))</formula>
    </cfRule>
    <cfRule type="containsText" priority="370" dxfId="101" operator="containsText" stopIfTrue="1" text="內科">
      <formula>NOT(ISERROR(SEARCH("內科",K31)))</formula>
    </cfRule>
    <cfRule type="containsText" priority="371" dxfId="100" operator="containsText" stopIfTrue="1" text="骨">
      <formula>NOT(ISERROR(SEARCH("骨",K31)))</formula>
    </cfRule>
    <cfRule type="containsText" priority="372" dxfId="124" operator="containsText" stopIfTrue="1" text="針">
      <formula>NOT(ISERROR(SEARCH("針",K31)))</formula>
    </cfRule>
    <cfRule type="containsText" priority="373" dxfId="125" operator="containsText" stopIfTrue="1" text="兒科">
      <formula>NOT(ISERROR(SEARCH("兒科",K31)))</formula>
    </cfRule>
  </conditionalFormatting>
  <conditionalFormatting sqref="J77:K77">
    <cfRule type="expression" priority="1335" dxfId="1">
      <formula>(COUNTIF(總表!#REF!,"中醫婦科臨床教師會議")&gt;0)</formula>
    </cfRule>
    <cfRule type="expression" priority="1336" dxfId="0">
      <formula>(COUNTIF(總表!#REF!,"行政會議")&gt;0)</formula>
    </cfRule>
  </conditionalFormatting>
  <conditionalFormatting sqref="B63">
    <cfRule type="expression" priority="164" dxfId="1" stopIfTrue="1">
      <formula>(COUNTIF(總表!#REF!,"*"&amp;"臨床教師"&amp;"*")&gt;0)</formula>
    </cfRule>
    <cfRule type="expression" priority="165" dxfId="0" stopIfTrue="1">
      <formula>(COUNTIF(總表!#REF!,"行政會議")&gt;0)</formula>
    </cfRule>
  </conditionalFormatting>
  <conditionalFormatting sqref="C44">
    <cfRule type="expression" priority="83" dxfId="1">
      <formula>(COUNTIF($J44,"中醫婦科臨床教師會議")&gt;0)</formula>
    </cfRule>
    <cfRule type="expression" priority="84" dxfId="0">
      <formula>(COUNTIF($H44,"行政會議")&gt;0)</formula>
    </cfRule>
  </conditionalFormatting>
  <conditionalFormatting sqref="B81">
    <cfRule type="expression" priority="81" dxfId="1" stopIfTrue="1">
      <formula>(COUNTIF(總表!#REF!,"*"&amp;"臨床教師"&amp;"*")&gt;0)</formula>
    </cfRule>
    <cfRule type="expression" priority="82" dxfId="0" stopIfTrue="1">
      <formula>(COUNTIF(總表!#REF!,"行政會議")&gt;0)</formula>
    </cfRule>
  </conditionalFormatting>
  <conditionalFormatting sqref="B32">
    <cfRule type="expression" priority="59" dxfId="1" stopIfTrue="1">
      <formula>(COUNTIF(總表!#REF!,"*"&amp;"臨床教師"&amp;"*")&gt;0)</formula>
    </cfRule>
    <cfRule type="expression" priority="60" dxfId="0" stopIfTrue="1">
      <formula>(COUNTIF(總表!#REF!,"行政會議")&gt;0)</formula>
    </cfRule>
  </conditionalFormatting>
  <conditionalFormatting sqref="C61">
    <cfRule type="expression" priority="7" dxfId="1">
      <formula>(COUNTIF($J61,"中醫婦科臨床教師會議")&gt;0)</formula>
    </cfRule>
    <cfRule type="expression" priority="8" dxfId="0">
      <formula>(COUNTIF($H61,"行政會議")&gt;0)</formula>
    </cfRule>
  </conditionalFormatting>
  <conditionalFormatting sqref="B96">
    <cfRule type="expression" priority="1" dxfId="1" stopIfTrue="1">
      <formula>(COUNTIF(總表!#REF!,"*"&amp;"臨床教師"&amp;"*")&gt;0)</formula>
    </cfRule>
    <cfRule type="expression" priority="2" dxfId="0" stopIfTrue="1">
      <formula>(COUNTIF(總表!#REF!,"行政會議")&gt;0)</formula>
    </cfRule>
  </conditionalFormatting>
  <printOptions horizontalCentered="1"/>
  <pageMargins left="0" right="0" top="0" bottom="0" header="0" footer="0"/>
  <pageSetup fitToHeight="1" fitToWidth="1" horizontalDpi="360" verticalDpi="360" orientation="portrait" paperSize="8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C15" sqref="C15"/>
    </sheetView>
  </sheetViews>
  <sheetFormatPr defaultColWidth="8.875" defaultRowHeight="15.75"/>
  <cols>
    <col min="1" max="1" width="11.00390625" style="11" bestFit="1" customWidth="1"/>
    <col min="2" max="2" width="10.00390625" style="11" bestFit="1" customWidth="1"/>
    <col min="3" max="3" width="10.875" style="11" bestFit="1" customWidth="1"/>
    <col min="4" max="4" width="9.25390625" style="11" bestFit="1" customWidth="1"/>
    <col min="5" max="5" width="6.875" style="11" customWidth="1"/>
    <col min="6" max="8" width="8.50390625" style="11" bestFit="1" customWidth="1"/>
    <col min="9" max="9" width="28.00390625" style="11" customWidth="1"/>
    <col min="10" max="10" width="14.375" style="11" bestFit="1" customWidth="1"/>
    <col min="11" max="11" width="10.375" style="11" bestFit="1" customWidth="1"/>
    <col min="12" max="12" width="26.125" style="11" bestFit="1" customWidth="1"/>
    <col min="13" max="13" width="10.375" style="11" bestFit="1" customWidth="1"/>
    <col min="14" max="14" width="8.625" style="11" bestFit="1" customWidth="1"/>
    <col min="15" max="16384" width="8.875" style="11" customWidth="1"/>
  </cols>
  <sheetData>
    <row r="1" spans="1:14" ht="12.75" customHeight="1">
      <c r="A1" s="1" t="s">
        <v>6</v>
      </c>
      <c r="B1" s="2" t="s">
        <v>7</v>
      </c>
      <c r="C1" s="3" t="s">
        <v>8</v>
      </c>
      <c r="D1" s="3" t="s">
        <v>9</v>
      </c>
      <c r="E1" s="4" t="s">
        <v>0</v>
      </c>
      <c r="F1" s="3" t="s">
        <v>10</v>
      </c>
      <c r="G1" s="3" t="s">
        <v>11</v>
      </c>
      <c r="H1" s="5" t="s">
        <v>1</v>
      </c>
      <c r="I1" s="5" t="s">
        <v>12</v>
      </c>
      <c r="J1" s="4" t="s">
        <v>2</v>
      </c>
      <c r="K1" s="4" t="s">
        <v>17</v>
      </c>
      <c r="L1" s="4" t="s">
        <v>18</v>
      </c>
      <c r="M1" s="4" t="s">
        <v>3</v>
      </c>
      <c r="N1" s="4" t="s">
        <v>4</v>
      </c>
    </row>
    <row r="2" spans="1:14" s="86" customFormat="1" ht="12.75" customHeight="1">
      <c r="A2" s="104">
        <v>43112</v>
      </c>
      <c r="B2" s="78">
        <v>0.3125</v>
      </c>
      <c r="C2" s="77">
        <v>43112</v>
      </c>
      <c r="D2" s="78">
        <v>0.3541666666666667</v>
      </c>
      <c r="E2" s="79">
        <v>42867</v>
      </c>
      <c r="F2" s="80" t="s">
        <v>84</v>
      </c>
      <c r="G2" s="80" t="s">
        <v>85</v>
      </c>
      <c r="H2" s="81" t="s">
        <v>20</v>
      </c>
      <c r="I2" s="82" t="s">
        <v>124</v>
      </c>
      <c r="J2" s="83" t="s">
        <v>125</v>
      </c>
      <c r="K2" s="83" t="s">
        <v>125</v>
      </c>
      <c r="L2" s="84" t="s">
        <v>131</v>
      </c>
      <c r="M2" s="85" t="s">
        <v>19</v>
      </c>
      <c r="N2" s="83">
        <v>50</v>
      </c>
    </row>
    <row r="3" spans="1:14" s="86" customFormat="1" ht="12.75" customHeight="1">
      <c r="A3" s="104">
        <v>43112</v>
      </c>
      <c r="B3" s="78">
        <v>0.5</v>
      </c>
      <c r="C3" s="77">
        <v>43112</v>
      </c>
      <c r="D3" s="78">
        <v>0.5416666666666666</v>
      </c>
      <c r="E3" s="79">
        <v>42867</v>
      </c>
      <c r="F3" s="80" t="s">
        <v>84</v>
      </c>
      <c r="G3" s="80" t="s">
        <v>85</v>
      </c>
      <c r="H3" s="81" t="s">
        <v>20</v>
      </c>
      <c r="I3" s="82" t="s">
        <v>127</v>
      </c>
      <c r="J3" s="83" t="s">
        <v>128</v>
      </c>
      <c r="K3" s="83" t="s">
        <v>125</v>
      </c>
      <c r="L3" s="84" t="s">
        <v>136</v>
      </c>
      <c r="M3" s="85" t="s">
        <v>32</v>
      </c>
      <c r="N3" s="83">
        <v>10</v>
      </c>
    </row>
    <row r="4" spans="1:14" s="86" customFormat="1" ht="12.75" customHeight="1">
      <c r="A4" s="104">
        <v>43124</v>
      </c>
      <c r="B4" s="78">
        <v>0.5</v>
      </c>
      <c r="C4" s="77">
        <v>43124</v>
      </c>
      <c r="D4" s="78">
        <v>0.5416666666666666</v>
      </c>
      <c r="E4" s="79">
        <v>43033</v>
      </c>
      <c r="F4" s="80" t="s">
        <v>84</v>
      </c>
      <c r="G4" s="80" t="s">
        <v>85</v>
      </c>
      <c r="H4" s="81" t="s">
        <v>20</v>
      </c>
      <c r="I4" s="82" t="s">
        <v>144</v>
      </c>
      <c r="J4" s="83" t="s">
        <v>145</v>
      </c>
      <c r="K4" s="83" t="s">
        <v>125</v>
      </c>
      <c r="L4" s="84" t="s">
        <v>136</v>
      </c>
      <c r="M4" s="85" t="s">
        <v>148</v>
      </c>
      <c r="N4" s="83">
        <v>10</v>
      </c>
    </row>
  </sheetData>
  <sheetProtection/>
  <conditionalFormatting sqref="B1:N1">
    <cfRule type="expression" priority="200" dxfId="12" stopIfTrue="1">
      <formula>(COUNTIF($J1,"*"&amp;"聯合討論會"&amp;"*")&gt;0)</formula>
    </cfRule>
    <cfRule type="expression" priority="201" dxfId="11" stopIfTrue="1">
      <formula>(COUNTIF($I1,"*"&amp;"部學術"&amp;"*")&gt;0)</formula>
    </cfRule>
    <cfRule type="expression" priority="202" dxfId="1" stopIfTrue="1">
      <formula>(COUNTIF($J1,"*"&amp;"回饋會議"&amp;"*")&gt;0)</formula>
    </cfRule>
    <cfRule type="expression" priority="203" dxfId="1" stopIfTrue="1">
      <formula>(COUNTIF($J1,"*"&amp;"臨床教師"&amp;"*")&gt;0)</formula>
    </cfRule>
    <cfRule type="expression" priority="204" dxfId="0" stopIfTrue="1">
      <formula>(COUNTIF($H1,"行政會議")&gt;0)</formula>
    </cfRule>
  </conditionalFormatting>
  <conditionalFormatting sqref="M1">
    <cfRule type="expression" priority="199" dxfId="126">
      <formula>(COUNTIF($M1,"*"&amp;"待確認"&amp;"*")&gt;0)</formula>
    </cfRule>
  </conditionalFormatting>
  <conditionalFormatting sqref="B1:N1">
    <cfRule type="expression" priority="198" dxfId="8">
      <formula>(COUNTIF($I1,"*"&amp;"全院演講"&amp;"*")&gt;0)</formula>
    </cfRule>
  </conditionalFormatting>
  <conditionalFormatting sqref="B1:N1">
    <cfRule type="expression" priority="193" dxfId="12" stopIfTrue="1">
      <formula>(COUNTIF($J1,"*"&amp;"聯合討論會"&amp;"*")&gt;0)</formula>
    </cfRule>
    <cfRule type="expression" priority="194" dxfId="11" stopIfTrue="1">
      <formula>(COUNTIF($I1,"*"&amp;"部學術"&amp;"*")&gt;0)</formula>
    </cfRule>
    <cfRule type="expression" priority="195" dxfId="1" stopIfTrue="1">
      <formula>(COUNTIF($J1,"*"&amp;"回饋會議"&amp;"*")&gt;0)</formula>
    </cfRule>
    <cfRule type="expression" priority="196" dxfId="1" stopIfTrue="1">
      <formula>(COUNTIF($J1,"*"&amp;"臨床教師"&amp;"*")&gt;0)</formula>
    </cfRule>
    <cfRule type="expression" priority="197" dxfId="0" stopIfTrue="1">
      <formula>(COUNTIF($H1,"行政會議")&gt;0)</formula>
    </cfRule>
  </conditionalFormatting>
  <conditionalFormatting sqref="M1">
    <cfRule type="expression" priority="192" dxfId="126">
      <formula>(COUNTIF($M1,"*"&amp;"待確認"&amp;"*")&gt;0)</formula>
    </cfRule>
  </conditionalFormatting>
  <conditionalFormatting sqref="B1:N1">
    <cfRule type="expression" priority="191" dxfId="8">
      <formula>(COUNTIF($I1,"*"&amp;"全院演講"&amp;"*")&gt;0)</formula>
    </cfRule>
  </conditionalFormatting>
  <conditionalFormatting sqref="A1:N1">
    <cfRule type="expression" priority="186" dxfId="12" stopIfTrue="1">
      <formula>(COUNTIF($J1,"*"&amp;"聯合討論會"&amp;"*")&gt;0)</formula>
    </cfRule>
    <cfRule type="expression" priority="187" dxfId="11" stopIfTrue="1">
      <formula>(COUNTIF($I1,"*"&amp;"部學術"&amp;"*")&gt;0)</formula>
    </cfRule>
    <cfRule type="expression" priority="188" dxfId="1" stopIfTrue="1">
      <formula>(COUNTIF($J1,"*"&amp;"回饋會議"&amp;"*")&gt;0)</formula>
    </cfRule>
    <cfRule type="expression" priority="189" dxfId="1" stopIfTrue="1">
      <formula>(COUNTIF($J1,"*"&amp;"臨床教師"&amp;"*")&gt;0)</formula>
    </cfRule>
    <cfRule type="expression" priority="190" dxfId="0" stopIfTrue="1">
      <formula>(COUNTIF($H1,"行政會議")&gt;0)</formula>
    </cfRule>
  </conditionalFormatting>
  <conditionalFormatting sqref="L1">
    <cfRule type="expression" priority="185" dxfId="126">
      <formula>(COUNTIF($M1,"*"&amp;"待確認"&amp;"*")&gt;0)</formula>
    </cfRule>
  </conditionalFormatting>
  <conditionalFormatting sqref="A1:N1">
    <cfRule type="expression" priority="184" dxfId="8">
      <formula>(COUNTIF($I1,"*"&amp;"全院演講"&amp;"*")&gt;0)</formula>
    </cfRule>
  </conditionalFormatting>
  <conditionalFormatting sqref="A1:N1">
    <cfRule type="expression" priority="179" dxfId="12" stopIfTrue="1">
      <formula>(COUNTIF($J1,"*"&amp;"聯合討論會"&amp;"*")&gt;0)</formula>
    </cfRule>
    <cfRule type="expression" priority="180" dxfId="11" stopIfTrue="1">
      <formula>(COUNTIF($I1,"*"&amp;"部學術"&amp;"*")&gt;0)</formula>
    </cfRule>
    <cfRule type="expression" priority="181" dxfId="1" stopIfTrue="1">
      <formula>(COUNTIF($J1,"*"&amp;"回饋會議"&amp;"*")&gt;0)</formula>
    </cfRule>
    <cfRule type="expression" priority="182" dxfId="1" stopIfTrue="1">
      <formula>(COUNTIF($J1,"*"&amp;"臨床教師"&amp;"*")&gt;0)</formula>
    </cfRule>
    <cfRule type="expression" priority="183" dxfId="0" stopIfTrue="1">
      <formula>(COUNTIF($H1,"行政會議")&gt;0)</formula>
    </cfRule>
  </conditionalFormatting>
  <conditionalFormatting sqref="L1">
    <cfRule type="expression" priority="178" dxfId="126">
      <formula>(COUNTIF($M1,"*"&amp;"待確認"&amp;"*")&gt;0)</formula>
    </cfRule>
  </conditionalFormatting>
  <conditionalFormatting sqref="A1:N1">
    <cfRule type="expression" priority="177" dxfId="8">
      <formula>(COUNTIF($I1,"*"&amp;"全院演講"&amp;"*")&gt;0)</formula>
    </cfRule>
  </conditionalFormatting>
  <conditionalFormatting sqref="A1:N1">
    <cfRule type="expression" priority="172" dxfId="12" stopIfTrue="1">
      <formula>(COUNTIF($J1,"*"&amp;"聯合討論會"&amp;"*")&gt;0)</formula>
    </cfRule>
    <cfRule type="expression" priority="173" dxfId="11" stopIfTrue="1">
      <formula>(COUNTIF($I1,"*"&amp;"部學術"&amp;"*")&gt;0)</formula>
    </cfRule>
    <cfRule type="expression" priority="174" dxfId="1" stopIfTrue="1">
      <formula>(COUNTIF($J1,"*"&amp;"回饋會議"&amp;"*")&gt;0)</formula>
    </cfRule>
    <cfRule type="expression" priority="175" dxfId="1" stopIfTrue="1">
      <formula>(COUNTIF($J1,"*"&amp;"臨床教師"&amp;"*")&gt;0)</formula>
    </cfRule>
    <cfRule type="expression" priority="176" dxfId="0" stopIfTrue="1">
      <formula>(COUNTIF($H1,"行政會議")&gt;0)</formula>
    </cfRule>
  </conditionalFormatting>
  <conditionalFormatting sqref="L1">
    <cfRule type="expression" priority="171" dxfId="126">
      <formula>(COUNTIF($M1,"*"&amp;"待確認"&amp;"*")&gt;0)</formula>
    </cfRule>
  </conditionalFormatting>
  <conditionalFormatting sqref="A1:N1">
    <cfRule type="expression" priority="170" dxfId="8">
      <formula>(COUNTIF($I1,"*"&amp;"全院演講"&amp;"*")&gt;0)</formula>
    </cfRule>
  </conditionalFormatting>
  <conditionalFormatting sqref="A1:N1">
    <cfRule type="expression" priority="165" dxfId="12" stopIfTrue="1">
      <formula>(COUNTIF($J1,"*"&amp;"聯合討論會"&amp;"*")&gt;0)</formula>
    </cfRule>
    <cfRule type="expression" priority="166" dxfId="11" stopIfTrue="1">
      <formula>(COUNTIF($I1,"*"&amp;"部學術"&amp;"*")&gt;0)</formula>
    </cfRule>
    <cfRule type="expression" priority="167" dxfId="1" stopIfTrue="1">
      <formula>(COUNTIF($J1,"*"&amp;"回饋會議"&amp;"*")&gt;0)</formula>
    </cfRule>
    <cfRule type="expression" priority="168" dxfId="1" stopIfTrue="1">
      <formula>(COUNTIF($J1,"*"&amp;"臨床教師"&amp;"*")&gt;0)</formula>
    </cfRule>
    <cfRule type="expression" priority="169" dxfId="0" stopIfTrue="1">
      <formula>(COUNTIF($H1,"行政會議")&gt;0)</formula>
    </cfRule>
  </conditionalFormatting>
  <conditionalFormatting sqref="L1">
    <cfRule type="expression" priority="164" dxfId="126">
      <formula>(COUNTIF($M1,"*"&amp;"待確認"&amp;"*")&gt;0)</formula>
    </cfRule>
  </conditionalFormatting>
  <conditionalFormatting sqref="A1:N1">
    <cfRule type="expression" priority="163" dxfId="8">
      <formula>(COUNTIF($I1,"*"&amp;"全院演講"&amp;"*")&gt;0)</formula>
    </cfRule>
  </conditionalFormatting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="80" zoomScaleNormal="80" zoomScalePageLayoutView="0" workbookViewId="0" topLeftCell="C1">
      <selection activeCell="D27" sqref="D27"/>
    </sheetView>
  </sheetViews>
  <sheetFormatPr defaultColWidth="8.875" defaultRowHeight="15.75"/>
  <cols>
    <col min="1" max="1" width="11.50390625" style="14" bestFit="1" customWidth="1"/>
    <col min="2" max="2" width="9.875" style="12" bestFit="1" customWidth="1"/>
    <col min="3" max="3" width="11.50390625" style="12" bestFit="1" customWidth="1"/>
    <col min="4" max="4" width="9.125" style="12" bestFit="1" customWidth="1"/>
    <col min="5" max="5" width="6.875" style="12" bestFit="1" customWidth="1"/>
    <col min="6" max="8" width="8.50390625" style="12" bestFit="1" customWidth="1"/>
    <col min="9" max="9" width="47.375" style="12" bestFit="1" customWidth="1"/>
    <col min="10" max="10" width="12.375" style="12" bestFit="1" customWidth="1"/>
    <col min="11" max="11" width="23.00390625" style="12" bestFit="1" customWidth="1"/>
    <col min="12" max="12" width="28.625" style="12" customWidth="1"/>
    <col min="13" max="13" width="10.375" style="12" bestFit="1" customWidth="1"/>
    <col min="14" max="14" width="8.50390625" style="12" bestFit="1" customWidth="1"/>
    <col min="15" max="16384" width="8.875" style="12" customWidth="1"/>
  </cols>
  <sheetData>
    <row r="1" spans="1:14" ht="13.5">
      <c r="A1" s="13" t="s">
        <v>6</v>
      </c>
      <c r="B1" s="7" t="s">
        <v>7</v>
      </c>
      <c r="C1" s="8" t="s">
        <v>8</v>
      </c>
      <c r="D1" s="8" t="s">
        <v>9</v>
      </c>
      <c r="E1" s="9" t="s">
        <v>0</v>
      </c>
      <c r="F1" s="8" t="s">
        <v>10</v>
      </c>
      <c r="G1" s="8" t="s">
        <v>11</v>
      </c>
      <c r="H1" s="10" t="s">
        <v>1</v>
      </c>
      <c r="I1" s="10" t="s">
        <v>12</v>
      </c>
      <c r="J1" s="9" t="s">
        <v>2</v>
      </c>
      <c r="K1" s="9" t="s">
        <v>25</v>
      </c>
      <c r="L1" s="9" t="s">
        <v>26</v>
      </c>
      <c r="M1" s="9" t="s">
        <v>3</v>
      </c>
      <c r="N1" s="9" t="s">
        <v>4</v>
      </c>
    </row>
    <row r="2" spans="1:14" s="98" customFormat="1" ht="13.5">
      <c r="A2" s="105">
        <v>43103</v>
      </c>
      <c r="B2" s="41">
        <v>0.5</v>
      </c>
      <c r="C2" s="42">
        <v>43103</v>
      </c>
      <c r="D2" s="41">
        <v>0.5416666666666666</v>
      </c>
      <c r="E2" s="43">
        <v>43103</v>
      </c>
      <c r="F2" s="44" t="s">
        <v>15</v>
      </c>
      <c r="G2" s="44" t="s">
        <v>16</v>
      </c>
      <c r="H2" s="45" t="s">
        <v>21</v>
      </c>
      <c r="I2" s="46" t="s">
        <v>283</v>
      </c>
      <c r="J2" s="47" t="s">
        <v>284</v>
      </c>
      <c r="K2" s="47" t="s">
        <v>284</v>
      </c>
      <c r="L2" s="106" t="s">
        <v>41</v>
      </c>
      <c r="M2" s="47" t="s">
        <v>123</v>
      </c>
      <c r="N2" s="47">
        <v>20</v>
      </c>
    </row>
    <row r="3" spans="1:14" s="98" customFormat="1" ht="13.5">
      <c r="A3" s="105">
        <v>43103</v>
      </c>
      <c r="B3" s="41">
        <v>0.4166666666666667</v>
      </c>
      <c r="C3" s="42">
        <v>43103</v>
      </c>
      <c r="D3" s="41">
        <v>0.45833333333333337</v>
      </c>
      <c r="E3" s="43">
        <v>43103</v>
      </c>
      <c r="F3" s="44" t="s">
        <v>15</v>
      </c>
      <c r="G3" s="44" t="s">
        <v>16</v>
      </c>
      <c r="H3" s="45" t="s">
        <v>21</v>
      </c>
      <c r="I3" s="46" t="s">
        <v>285</v>
      </c>
      <c r="J3" s="47" t="s">
        <v>286</v>
      </c>
      <c r="K3" s="47" t="s">
        <v>46</v>
      </c>
      <c r="L3" s="106" t="s">
        <v>41</v>
      </c>
      <c r="M3" s="47" t="s">
        <v>123</v>
      </c>
      <c r="N3" s="47">
        <v>20</v>
      </c>
    </row>
    <row r="4" spans="1:14" s="98" customFormat="1" ht="13.5">
      <c r="A4" s="105">
        <v>43105</v>
      </c>
      <c r="B4" s="41">
        <v>0.3125</v>
      </c>
      <c r="C4" s="42">
        <v>43105</v>
      </c>
      <c r="D4" s="41">
        <v>0.3541666666666667</v>
      </c>
      <c r="E4" s="43">
        <v>43105</v>
      </c>
      <c r="F4" s="44" t="s">
        <v>15</v>
      </c>
      <c r="G4" s="44" t="s">
        <v>16</v>
      </c>
      <c r="H4" s="45" t="s">
        <v>21</v>
      </c>
      <c r="I4" s="46" t="s">
        <v>422</v>
      </c>
      <c r="J4" s="47" t="s">
        <v>421</v>
      </c>
      <c r="K4" s="47" t="s">
        <v>72</v>
      </c>
      <c r="L4" s="106" t="s">
        <v>41</v>
      </c>
      <c r="M4" s="47" t="s">
        <v>66</v>
      </c>
      <c r="N4" s="47">
        <v>50</v>
      </c>
    </row>
    <row r="5" spans="1:16" s="98" customFormat="1" ht="14.25">
      <c r="A5" s="105">
        <v>43108</v>
      </c>
      <c r="B5" s="41">
        <v>0.5</v>
      </c>
      <c r="C5" s="42">
        <v>43108</v>
      </c>
      <c r="D5" s="41">
        <v>0.5416666666666666</v>
      </c>
      <c r="E5" s="43">
        <v>43108</v>
      </c>
      <c r="F5" s="44" t="s">
        <v>15</v>
      </c>
      <c r="G5" s="44" t="s">
        <v>16</v>
      </c>
      <c r="H5" s="45" t="s">
        <v>21</v>
      </c>
      <c r="I5" s="46" t="s">
        <v>176</v>
      </c>
      <c r="J5" s="47" t="s">
        <v>65</v>
      </c>
      <c r="K5" s="47" t="s">
        <v>427</v>
      </c>
      <c r="L5" s="106" t="s">
        <v>38</v>
      </c>
      <c r="M5" s="47" t="s">
        <v>123</v>
      </c>
      <c r="N5" s="47">
        <v>20</v>
      </c>
      <c r="O5" s="90"/>
      <c r="P5" s="90"/>
    </row>
    <row r="6" spans="1:14" s="98" customFormat="1" ht="13.5">
      <c r="A6" s="105">
        <v>43109</v>
      </c>
      <c r="B6" s="41">
        <v>0.3125</v>
      </c>
      <c r="C6" s="42">
        <v>43109</v>
      </c>
      <c r="D6" s="41">
        <v>0.3541666666666667</v>
      </c>
      <c r="E6" s="43">
        <v>43109</v>
      </c>
      <c r="F6" s="44" t="s">
        <v>15</v>
      </c>
      <c r="G6" s="44" t="s">
        <v>16</v>
      </c>
      <c r="H6" s="45" t="s">
        <v>21</v>
      </c>
      <c r="I6" s="46" t="s">
        <v>287</v>
      </c>
      <c r="J6" s="47" t="s">
        <v>288</v>
      </c>
      <c r="K6" s="47" t="s">
        <v>102</v>
      </c>
      <c r="L6" s="106" t="s">
        <v>425</v>
      </c>
      <c r="M6" s="47" t="s">
        <v>123</v>
      </c>
      <c r="N6" s="47">
        <v>20</v>
      </c>
    </row>
    <row r="7" spans="1:16" s="87" customFormat="1" ht="12.75" customHeight="1">
      <c r="A7" s="105">
        <v>43110</v>
      </c>
      <c r="B7" s="41">
        <v>0.3125</v>
      </c>
      <c r="C7" s="42">
        <v>43110</v>
      </c>
      <c r="D7" s="41">
        <v>0.3541666666666667</v>
      </c>
      <c r="E7" s="43">
        <v>43110</v>
      </c>
      <c r="F7" s="44" t="s">
        <v>15</v>
      </c>
      <c r="G7" s="44" t="s">
        <v>16</v>
      </c>
      <c r="H7" s="45" t="s">
        <v>21</v>
      </c>
      <c r="I7" s="46" t="s">
        <v>257</v>
      </c>
      <c r="J7" s="47" t="s">
        <v>33</v>
      </c>
      <c r="K7" s="47" t="s">
        <v>33</v>
      </c>
      <c r="L7" s="106" t="s">
        <v>360</v>
      </c>
      <c r="M7" s="47" t="s">
        <v>34</v>
      </c>
      <c r="N7" s="47">
        <v>50</v>
      </c>
      <c r="O7" s="90"/>
      <c r="P7" s="90"/>
    </row>
    <row r="8" spans="1:16" s="87" customFormat="1" ht="12.75" customHeight="1">
      <c r="A8" s="111">
        <v>43110</v>
      </c>
      <c r="B8" s="41">
        <v>0.5</v>
      </c>
      <c r="C8" s="112">
        <v>43110</v>
      </c>
      <c r="D8" s="41">
        <v>0.5416666666666666</v>
      </c>
      <c r="E8" s="43">
        <v>43110</v>
      </c>
      <c r="F8" s="113" t="s">
        <v>42</v>
      </c>
      <c r="G8" s="113" t="s">
        <v>43</v>
      </c>
      <c r="H8" s="113" t="s">
        <v>48</v>
      </c>
      <c r="I8" s="114" t="s">
        <v>259</v>
      </c>
      <c r="J8" s="115" t="s">
        <v>260</v>
      </c>
      <c r="K8" s="116" t="s">
        <v>261</v>
      </c>
      <c r="L8" s="117" t="s">
        <v>28</v>
      </c>
      <c r="M8" s="118" t="s">
        <v>157</v>
      </c>
      <c r="N8" s="47">
        <v>20</v>
      </c>
      <c r="O8" s="90"/>
      <c r="P8" s="90"/>
    </row>
    <row r="9" spans="1:16" s="87" customFormat="1" ht="12.75" customHeight="1">
      <c r="A9" s="111">
        <v>43111</v>
      </c>
      <c r="B9" s="41">
        <v>0.5208333333333334</v>
      </c>
      <c r="C9" s="112">
        <v>43088</v>
      </c>
      <c r="D9" s="41">
        <v>0.5625</v>
      </c>
      <c r="E9" s="43">
        <v>43088</v>
      </c>
      <c r="F9" s="113" t="s">
        <v>42</v>
      </c>
      <c r="G9" s="113" t="s">
        <v>43</v>
      </c>
      <c r="H9" s="113" t="s">
        <v>48</v>
      </c>
      <c r="I9" s="114" t="s">
        <v>281</v>
      </c>
      <c r="J9" s="115" t="s">
        <v>282</v>
      </c>
      <c r="K9" s="116" t="s">
        <v>72</v>
      </c>
      <c r="L9" s="117" t="s">
        <v>28</v>
      </c>
      <c r="M9" s="118" t="s">
        <v>156</v>
      </c>
      <c r="N9" s="47">
        <v>30</v>
      </c>
      <c r="O9" s="90"/>
      <c r="P9" s="90"/>
    </row>
    <row r="10" spans="1:16" s="87" customFormat="1" ht="12.75" customHeight="1">
      <c r="A10" s="111">
        <v>43112</v>
      </c>
      <c r="B10" s="41">
        <v>0.5</v>
      </c>
      <c r="C10" s="112">
        <v>43112</v>
      </c>
      <c r="D10" s="41">
        <v>0.5208333333333334</v>
      </c>
      <c r="E10" s="43">
        <v>43112</v>
      </c>
      <c r="F10" s="113" t="s">
        <v>15</v>
      </c>
      <c r="G10" s="113" t="s">
        <v>40</v>
      </c>
      <c r="H10" s="113" t="s">
        <v>81</v>
      </c>
      <c r="I10" s="114" t="s">
        <v>429</v>
      </c>
      <c r="J10" s="115" t="s">
        <v>430</v>
      </c>
      <c r="K10" s="116" t="s">
        <v>430</v>
      </c>
      <c r="L10" s="117" t="s">
        <v>431</v>
      </c>
      <c r="M10" s="118" t="s">
        <v>432</v>
      </c>
      <c r="N10" s="47">
        <v>30</v>
      </c>
      <c r="O10" s="90"/>
      <c r="P10" s="90"/>
    </row>
    <row r="11" spans="1:16" s="87" customFormat="1" ht="12.75" customHeight="1">
      <c r="A11" s="105">
        <v>43114</v>
      </c>
      <c r="B11" s="41">
        <v>0.5</v>
      </c>
      <c r="C11" s="42">
        <v>43114</v>
      </c>
      <c r="D11" s="41">
        <v>0.6041666666666666</v>
      </c>
      <c r="E11" s="43">
        <v>43114</v>
      </c>
      <c r="F11" s="44" t="s">
        <v>15</v>
      </c>
      <c r="G11" s="44" t="s">
        <v>16</v>
      </c>
      <c r="H11" s="45" t="s">
        <v>21</v>
      </c>
      <c r="I11" s="46" t="s">
        <v>265</v>
      </c>
      <c r="J11" s="47" t="s">
        <v>266</v>
      </c>
      <c r="K11" s="47" t="s">
        <v>428</v>
      </c>
      <c r="L11" s="117" t="s">
        <v>267</v>
      </c>
      <c r="M11" s="47" t="s">
        <v>268</v>
      </c>
      <c r="N11" s="47">
        <v>180</v>
      </c>
      <c r="O11" s="90"/>
      <c r="P11" s="90"/>
    </row>
    <row r="12" spans="1:16" s="87" customFormat="1" ht="12.75" customHeight="1">
      <c r="A12" s="105">
        <v>43118</v>
      </c>
      <c r="B12" s="41">
        <v>0.5208333333333334</v>
      </c>
      <c r="C12" s="42">
        <f>A12</f>
        <v>43118</v>
      </c>
      <c r="D12" s="41">
        <f>B12+TIME(1,0,0)</f>
        <v>0.5625</v>
      </c>
      <c r="E12" s="43">
        <f>A12</f>
        <v>43118</v>
      </c>
      <c r="F12" s="44" t="s">
        <v>15</v>
      </c>
      <c r="G12" s="44" t="s">
        <v>16</v>
      </c>
      <c r="H12" s="45" t="s">
        <v>21</v>
      </c>
      <c r="I12" s="46" t="s">
        <v>262</v>
      </c>
      <c r="J12" s="47" t="s">
        <v>99</v>
      </c>
      <c r="K12" s="47" t="s">
        <v>264</v>
      </c>
      <c r="L12" s="117" t="s">
        <v>445</v>
      </c>
      <c r="M12" s="47" t="s">
        <v>34</v>
      </c>
      <c r="N12" s="47">
        <v>50</v>
      </c>
      <c r="O12" s="90"/>
      <c r="P12" s="90"/>
    </row>
    <row r="13" spans="1:16" s="87" customFormat="1" ht="12.75" customHeight="1">
      <c r="A13" s="105">
        <v>43119</v>
      </c>
      <c r="B13" s="41">
        <v>0.3125</v>
      </c>
      <c r="C13" s="42">
        <v>43119</v>
      </c>
      <c r="D13" s="41">
        <v>0.375</v>
      </c>
      <c r="E13" s="43">
        <v>43119</v>
      </c>
      <c r="F13" s="44" t="s">
        <v>15</v>
      </c>
      <c r="G13" s="44" t="s">
        <v>16</v>
      </c>
      <c r="H13" s="45" t="s">
        <v>21</v>
      </c>
      <c r="I13" s="46" t="s">
        <v>274</v>
      </c>
      <c r="J13" s="47" t="s">
        <v>273</v>
      </c>
      <c r="K13" s="47" t="s">
        <v>68</v>
      </c>
      <c r="L13" s="117" t="s">
        <v>28</v>
      </c>
      <c r="M13" s="47" t="s">
        <v>19</v>
      </c>
      <c r="N13" s="47">
        <v>50</v>
      </c>
      <c r="O13" s="90"/>
      <c r="P13" s="90"/>
    </row>
    <row r="14" spans="1:16" s="87" customFormat="1" ht="12.75" customHeight="1">
      <c r="A14" s="111">
        <v>43119</v>
      </c>
      <c r="B14" s="41">
        <v>0.4583333333333333</v>
      </c>
      <c r="C14" s="112">
        <v>43119</v>
      </c>
      <c r="D14" s="41">
        <v>0.47916666666666663</v>
      </c>
      <c r="E14" s="43">
        <v>43119</v>
      </c>
      <c r="F14" s="113" t="s">
        <v>15</v>
      </c>
      <c r="G14" s="113" t="s">
        <v>40</v>
      </c>
      <c r="H14" s="113" t="s">
        <v>434</v>
      </c>
      <c r="I14" s="114" t="s">
        <v>429</v>
      </c>
      <c r="J14" s="115" t="s">
        <v>436</v>
      </c>
      <c r="K14" s="116" t="s">
        <v>436</v>
      </c>
      <c r="L14" s="117" t="s">
        <v>431</v>
      </c>
      <c r="M14" s="118" t="s">
        <v>432</v>
      </c>
      <c r="N14" s="47">
        <v>30</v>
      </c>
      <c r="O14" s="90"/>
      <c r="P14" s="90"/>
    </row>
    <row r="15" spans="1:14" s="90" customFormat="1" ht="12.75" customHeight="1">
      <c r="A15" s="105">
        <v>43119</v>
      </c>
      <c r="B15" s="41">
        <v>0.5208333333333334</v>
      </c>
      <c r="C15" s="42">
        <v>43119</v>
      </c>
      <c r="D15" s="41">
        <v>0.5625</v>
      </c>
      <c r="E15" s="43">
        <v>43119</v>
      </c>
      <c r="F15" s="44" t="s">
        <v>15</v>
      </c>
      <c r="G15" s="44" t="s">
        <v>16</v>
      </c>
      <c r="H15" s="45" t="s">
        <v>21</v>
      </c>
      <c r="I15" s="46" t="s">
        <v>423</v>
      </c>
      <c r="J15" s="47" t="s">
        <v>424</v>
      </c>
      <c r="K15" s="47" t="s">
        <v>125</v>
      </c>
      <c r="L15" s="117" t="s">
        <v>28</v>
      </c>
      <c r="M15" s="47" t="s">
        <v>66</v>
      </c>
      <c r="N15" s="47">
        <v>50</v>
      </c>
    </row>
    <row r="16" spans="1:14" s="98" customFormat="1" ht="13.5">
      <c r="A16" s="105">
        <v>43122</v>
      </c>
      <c r="B16" s="41">
        <v>0.5208333333333334</v>
      </c>
      <c r="C16" s="42">
        <v>43122</v>
      </c>
      <c r="D16" s="41">
        <v>0.5625</v>
      </c>
      <c r="E16" s="43">
        <v>43122</v>
      </c>
      <c r="F16" s="44" t="s">
        <v>15</v>
      </c>
      <c r="G16" s="44" t="s">
        <v>16</v>
      </c>
      <c r="H16" s="45" t="s">
        <v>21</v>
      </c>
      <c r="I16" s="46" t="s">
        <v>289</v>
      </c>
      <c r="J16" s="47" t="s">
        <v>290</v>
      </c>
      <c r="K16" s="47" t="s">
        <v>44</v>
      </c>
      <c r="L16" s="106" t="s">
        <v>41</v>
      </c>
      <c r="M16" s="47" t="s">
        <v>123</v>
      </c>
      <c r="N16" s="47">
        <v>20</v>
      </c>
    </row>
    <row r="17" spans="1:14" s="98" customFormat="1" ht="13.5">
      <c r="A17" s="105">
        <v>43123</v>
      </c>
      <c r="B17" s="41">
        <v>0.5</v>
      </c>
      <c r="C17" s="42">
        <v>43123</v>
      </c>
      <c r="D17" s="41">
        <v>0.5416666666666666</v>
      </c>
      <c r="E17" s="43">
        <v>43123</v>
      </c>
      <c r="F17" s="44" t="s">
        <v>15</v>
      </c>
      <c r="G17" s="44" t="s">
        <v>16</v>
      </c>
      <c r="H17" s="45" t="s">
        <v>21</v>
      </c>
      <c r="I17" s="46" t="s">
        <v>291</v>
      </c>
      <c r="J17" s="47" t="s">
        <v>292</v>
      </c>
      <c r="K17" s="47" t="s">
        <v>103</v>
      </c>
      <c r="L17" s="106" t="s">
        <v>41</v>
      </c>
      <c r="M17" s="47" t="s">
        <v>123</v>
      </c>
      <c r="N17" s="47">
        <v>20</v>
      </c>
    </row>
    <row r="18" spans="1:16" s="87" customFormat="1" ht="12.75" customHeight="1">
      <c r="A18" s="105">
        <v>43124</v>
      </c>
      <c r="B18" s="41">
        <v>0.3125</v>
      </c>
      <c r="C18" s="42">
        <v>43124</v>
      </c>
      <c r="D18" s="41">
        <v>0.3541666666666667</v>
      </c>
      <c r="E18" s="120">
        <v>4</v>
      </c>
      <c r="F18" s="44" t="s">
        <v>15</v>
      </c>
      <c r="G18" s="44" t="s">
        <v>16</v>
      </c>
      <c r="H18" s="45" t="s">
        <v>21</v>
      </c>
      <c r="I18" s="46" t="s">
        <v>258</v>
      </c>
      <c r="J18" s="47" t="s">
        <v>33</v>
      </c>
      <c r="K18" s="47" t="s">
        <v>33</v>
      </c>
      <c r="L18" s="106" t="s">
        <v>360</v>
      </c>
      <c r="M18" s="47" t="s">
        <v>34</v>
      </c>
      <c r="N18" s="47">
        <v>50</v>
      </c>
      <c r="O18" s="90"/>
      <c r="P18" s="90"/>
    </row>
    <row r="19" spans="1:14" s="90" customFormat="1" ht="12.75" customHeight="1">
      <c r="A19" s="105">
        <v>43126</v>
      </c>
      <c r="B19" s="41">
        <v>0.3125</v>
      </c>
      <c r="C19" s="42">
        <v>43126</v>
      </c>
      <c r="D19" s="41">
        <v>0.3541666666666667</v>
      </c>
      <c r="E19" s="43">
        <v>43126</v>
      </c>
      <c r="F19" s="44" t="s">
        <v>15</v>
      </c>
      <c r="G19" s="44" t="s">
        <v>16</v>
      </c>
      <c r="H19" s="45" t="s">
        <v>21</v>
      </c>
      <c r="I19" s="46" t="s">
        <v>275</v>
      </c>
      <c r="J19" s="47" t="s">
        <v>276</v>
      </c>
      <c r="K19" s="47" t="s">
        <v>125</v>
      </c>
      <c r="L19" s="117" t="s">
        <v>28</v>
      </c>
      <c r="M19" s="47" t="s">
        <v>66</v>
      </c>
      <c r="N19" s="47">
        <v>50</v>
      </c>
    </row>
    <row r="20" spans="1:14" s="98" customFormat="1" ht="13.5">
      <c r="A20" s="105">
        <v>43126</v>
      </c>
      <c r="B20" s="41">
        <v>0.5208333333333334</v>
      </c>
      <c r="C20" s="42">
        <v>43126</v>
      </c>
      <c r="D20" s="41">
        <v>0.5416666666666666</v>
      </c>
      <c r="E20" s="43">
        <v>43126</v>
      </c>
      <c r="F20" s="44" t="s">
        <v>15</v>
      </c>
      <c r="G20" s="44" t="s">
        <v>16</v>
      </c>
      <c r="H20" s="45" t="s">
        <v>21</v>
      </c>
      <c r="I20" s="46" t="s">
        <v>63</v>
      </c>
      <c r="J20" s="47" t="s">
        <v>279</v>
      </c>
      <c r="K20" s="47" t="s">
        <v>62</v>
      </c>
      <c r="L20" s="117" t="s">
        <v>73</v>
      </c>
      <c r="M20" s="47" t="s">
        <v>34</v>
      </c>
      <c r="N20" s="47">
        <v>50</v>
      </c>
    </row>
    <row r="21" spans="1:14" s="98" customFormat="1" ht="13.5">
      <c r="A21" s="105">
        <v>43126</v>
      </c>
      <c r="B21" s="41">
        <v>0.5416666666666666</v>
      </c>
      <c r="C21" s="42">
        <v>43126</v>
      </c>
      <c r="D21" s="41">
        <v>0.5625</v>
      </c>
      <c r="E21" s="43">
        <v>43126</v>
      </c>
      <c r="F21" s="44" t="s">
        <v>15</v>
      </c>
      <c r="G21" s="44" t="s">
        <v>16</v>
      </c>
      <c r="H21" s="45" t="s">
        <v>21</v>
      </c>
      <c r="I21" s="46" t="s">
        <v>63</v>
      </c>
      <c r="J21" s="47" t="s">
        <v>280</v>
      </c>
      <c r="K21" s="47" t="s">
        <v>62</v>
      </c>
      <c r="L21" s="117" t="s">
        <v>73</v>
      </c>
      <c r="M21" s="47" t="s">
        <v>34</v>
      </c>
      <c r="N21" s="47">
        <v>50</v>
      </c>
    </row>
    <row r="22" spans="1:16" s="87" customFormat="1" ht="12.75" customHeight="1">
      <c r="A22" s="105">
        <v>43129</v>
      </c>
      <c r="B22" s="41">
        <v>0.5</v>
      </c>
      <c r="C22" s="42">
        <v>43129</v>
      </c>
      <c r="D22" s="41">
        <v>0.5416666666666666</v>
      </c>
      <c r="E22" s="43">
        <v>43129</v>
      </c>
      <c r="F22" s="44" t="s">
        <v>15</v>
      </c>
      <c r="G22" s="44" t="s">
        <v>16</v>
      </c>
      <c r="H22" s="45" t="s">
        <v>21</v>
      </c>
      <c r="I22" s="46" t="s">
        <v>178</v>
      </c>
      <c r="J22" s="47" t="s">
        <v>65</v>
      </c>
      <c r="K22" s="47" t="s">
        <v>427</v>
      </c>
      <c r="L22" s="117" t="s">
        <v>136</v>
      </c>
      <c r="M22" s="47" t="s">
        <v>123</v>
      </c>
      <c r="N22" s="47">
        <v>20</v>
      </c>
      <c r="O22" s="90"/>
      <c r="P22" s="90"/>
    </row>
    <row r="23" spans="1:16" s="87" customFormat="1" ht="12.75" customHeight="1">
      <c r="A23" s="111">
        <v>43131</v>
      </c>
      <c r="B23" s="41">
        <v>0.625</v>
      </c>
      <c r="C23" s="112">
        <f>A23</f>
        <v>43131</v>
      </c>
      <c r="D23" s="41">
        <f>B23+TIME(1,0,0)</f>
        <v>0.6666666666666666</v>
      </c>
      <c r="E23" s="43">
        <f>A23</f>
        <v>43131</v>
      </c>
      <c r="F23" s="113" t="s">
        <v>15</v>
      </c>
      <c r="G23" s="113" t="s">
        <v>40</v>
      </c>
      <c r="H23" s="113" t="s">
        <v>81</v>
      </c>
      <c r="I23" s="114" t="s">
        <v>437</v>
      </c>
      <c r="J23" s="115" t="s">
        <v>438</v>
      </c>
      <c r="K23" s="116" t="s">
        <v>125</v>
      </c>
      <c r="L23" s="117" t="s">
        <v>192</v>
      </c>
      <c r="M23" s="118" t="s">
        <v>193</v>
      </c>
      <c r="N23" s="47">
        <v>30</v>
      </c>
      <c r="O23" s="90"/>
      <c r="P23" s="90"/>
    </row>
  </sheetData>
  <sheetProtection/>
  <autoFilter ref="A1:N1">
    <sortState ref="A2:N23">
      <sortCondition sortBy="value" ref="A2:A23"/>
    </sortState>
  </autoFilter>
  <conditionalFormatting sqref="A1:O1">
    <cfRule type="expression" priority="121" dxfId="12" stopIfTrue="1">
      <formula>(COUNTIF($J1,"*"&amp;"聯合討論會"&amp;"*")&gt;0)</formula>
    </cfRule>
    <cfRule type="expression" priority="122" dxfId="11" stopIfTrue="1">
      <formula>(COUNTIF($I1,"*"&amp;"部學術"&amp;"*")&gt;0)</formula>
    </cfRule>
    <cfRule type="expression" priority="123" dxfId="1" stopIfTrue="1">
      <formula>(COUNTIF($J1,"*"&amp;"回饋會議"&amp;"*")&gt;0)</formula>
    </cfRule>
    <cfRule type="expression" priority="124" dxfId="1" stopIfTrue="1">
      <formula>(COUNTIF($J1,"*"&amp;"臨床教師"&amp;"*")&gt;0)</formula>
    </cfRule>
    <cfRule type="expression" priority="125" dxfId="0" stopIfTrue="1">
      <formula>(COUNTIF($H1,"行政會議")&gt;0)</formula>
    </cfRule>
  </conditionalFormatting>
  <conditionalFormatting sqref="L1:M1">
    <cfRule type="expression" priority="120" dxfId="126">
      <formula>(COUNTIF($M1,"*"&amp;"待確認"&amp;"*")&gt;0)</formula>
    </cfRule>
  </conditionalFormatting>
  <conditionalFormatting sqref="A1:O1">
    <cfRule type="expression" priority="119" dxfId="8">
      <formula>(COUNTIF($I1,"*"&amp;"全院演講"&amp;"*")&gt;0)</formula>
    </cfRule>
  </conditionalFormatting>
  <conditionalFormatting sqref="E18 C15 C11:C13">
    <cfRule type="expression" priority="21" dxfId="1">
      <formula>(COUNTIF($J11,"中醫婦科臨床教師會議")&gt;0)</formula>
    </cfRule>
    <cfRule type="expression" priority="22" dxfId="0">
      <formula>(COUNTIF($H11,"行政會議")&gt;0)</formula>
    </cfRule>
  </conditionalFormatting>
  <conditionalFormatting sqref="C19:C21">
    <cfRule type="expression" priority="23" dxfId="1">
      <formula>(COUNTIF($J19,"中醫婦科臨床教師會議")&gt;0)</formula>
    </cfRule>
    <cfRule type="expression" priority="24" dxfId="0">
      <formula>(COUNTIF($H19,"行政會議")&gt;0)</formula>
    </cfRule>
  </conditionalFormatting>
  <conditionalFormatting sqref="B8">
    <cfRule type="expression" priority="27" dxfId="1" stopIfTrue="1">
      <formula>(COUNTIF(部學術!#REF!,"*"&amp;"臨床教師"&amp;"*")&gt;0)</formula>
    </cfRule>
    <cfRule type="expression" priority="28" dxfId="0" stopIfTrue="1">
      <formula>(COUNTIF(部學術!#REF!,"行政會議")&gt;0)</formula>
    </cfRule>
  </conditionalFormatting>
  <conditionalFormatting sqref="B9">
    <cfRule type="expression" priority="25" dxfId="1" stopIfTrue="1">
      <formula>(COUNTIF(部學術!#REF!,"*"&amp;"臨床教師"&amp;"*")&gt;0)</formula>
    </cfRule>
    <cfRule type="expression" priority="26" dxfId="0" stopIfTrue="1">
      <formula>(COUNTIF(部學術!#REF!,"行政會議")&gt;0)</formula>
    </cfRule>
  </conditionalFormatting>
  <conditionalFormatting sqref="B10">
    <cfRule type="expression" priority="9" dxfId="1" stopIfTrue="1">
      <formula>(COUNTIF(部學術!#REF!,"*"&amp;"臨床教師"&amp;"*")&gt;0)</formula>
    </cfRule>
    <cfRule type="expression" priority="10" dxfId="0" stopIfTrue="1">
      <formula>(COUNTIF(部學術!#REF!,"行政會議")&gt;0)</formula>
    </cfRule>
  </conditionalFormatting>
  <conditionalFormatting sqref="B14">
    <cfRule type="expression" priority="7" dxfId="1" stopIfTrue="1">
      <formula>(COUNTIF(部學術!#REF!,"*"&amp;"臨床教師"&amp;"*")&gt;0)</formula>
    </cfRule>
    <cfRule type="expression" priority="8" dxfId="0" stopIfTrue="1">
      <formula>(COUNTIF(部學術!#REF!,"行政會議")&gt;0)</formula>
    </cfRule>
  </conditionalFormatting>
  <conditionalFormatting sqref="B23">
    <cfRule type="expression" priority="1" dxfId="1" stopIfTrue="1">
      <formula>(COUNTIF(部學術!#REF!,"*"&amp;"臨床教師"&amp;"*")&gt;0)</formula>
    </cfRule>
    <cfRule type="expression" priority="2" dxfId="0" stopIfTrue="1">
      <formula>(COUNTIF(部學術!#REF!,"行政會議")&gt;0)</formula>
    </cfRule>
  </conditionalFormatting>
  <printOptions/>
  <pageMargins left="0.75" right="0.75" top="1" bottom="1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zoomScale="110" zoomScaleNormal="110" zoomScalePageLayoutView="0" workbookViewId="0" topLeftCell="A1">
      <selection activeCell="D15" sqref="D15"/>
    </sheetView>
  </sheetViews>
  <sheetFormatPr defaultColWidth="8.875" defaultRowHeight="15.75"/>
  <cols>
    <col min="1" max="1" width="10.875" style="0" bestFit="1" customWidth="1"/>
    <col min="2" max="2" width="9.875" style="0" bestFit="1" customWidth="1"/>
    <col min="3" max="3" width="10.875" style="0" bestFit="1" customWidth="1"/>
    <col min="4" max="4" width="9.125" style="0" bestFit="1" customWidth="1"/>
    <col min="5" max="5" width="6.875" style="0" bestFit="1" customWidth="1"/>
    <col min="6" max="8" width="8.50390625" style="0" bestFit="1" customWidth="1"/>
    <col min="9" max="9" width="46.875" style="0" bestFit="1" customWidth="1"/>
    <col min="10" max="10" width="12.375" style="0" bestFit="1" customWidth="1"/>
    <col min="11" max="11" width="23.00390625" style="0" bestFit="1" customWidth="1"/>
    <col min="12" max="12" width="26.125" style="0" bestFit="1" customWidth="1"/>
    <col min="13" max="13" width="10.375" style="0" bestFit="1" customWidth="1"/>
    <col min="14" max="14" width="8.50390625" style="0" bestFit="1" customWidth="1"/>
  </cols>
  <sheetData>
    <row r="1" spans="1:14" s="12" customFormat="1" ht="13.5">
      <c r="A1" s="6" t="s">
        <v>6</v>
      </c>
      <c r="B1" s="7" t="s">
        <v>7</v>
      </c>
      <c r="C1" s="8" t="s">
        <v>8</v>
      </c>
      <c r="D1" s="8" t="s">
        <v>9</v>
      </c>
      <c r="E1" s="9" t="s">
        <v>0</v>
      </c>
      <c r="F1" s="8" t="s">
        <v>10</v>
      </c>
      <c r="G1" s="8" t="s">
        <v>11</v>
      </c>
      <c r="H1" s="10" t="s">
        <v>1</v>
      </c>
      <c r="I1" s="10" t="s">
        <v>12</v>
      </c>
      <c r="J1" s="9" t="s">
        <v>2</v>
      </c>
      <c r="K1" s="9" t="s">
        <v>13</v>
      </c>
      <c r="L1" s="9" t="s">
        <v>14</v>
      </c>
      <c r="M1" s="9" t="s">
        <v>3</v>
      </c>
      <c r="N1" s="9" t="s">
        <v>4</v>
      </c>
    </row>
    <row r="2" spans="1:16" s="87" customFormat="1" ht="12.75" customHeight="1">
      <c r="A2" s="119">
        <v>43115</v>
      </c>
      <c r="B2" s="15">
        <v>0.5208333333333334</v>
      </c>
      <c r="C2" s="16">
        <v>43115</v>
      </c>
      <c r="D2" s="15">
        <v>0.5625</v>
      </c>
      <c r="E2" s="17">
        <v>43115</v>
      </c>
      <c r="F2" s="18" t="s">
        <v>15</v>
      </c>
      <c r="G2" s="18" t="s">
        <v>16</v>
      </c>
      <c r="H2" s="19" t="s">
        <v>21</v>
      </c>
      <c r="I2" s="20" t="s">
        <v>269</v>
      </c>
      <c r="J2" s="21" t="s">
        <v>270</v>
      </c>
      <c r="K2" s="21" t="s">
        <v>5</v>
      </c>
      <c r="L2" s="22" t="s">
        <v>73</v>
      </c>
      <c r="M2" s="21" t="s">
        <v>36</v>
      </c>
      <c r="N2" s="21">
        <v>50</v>
      </c>
      <c r="O2" s="90"/>
      <c r="P2" s="90"/>
    </row>
    <row r="3" spans="1:16" s="87" customFormat="1" ht="12.75" customHeight="1">
      <c r="A3" s="119">
        <v>43116</v>
      </c>
      <c r="B3" s="15">
        <v>0.5</v>
      </c>
      <c r="C3" s="16">
        <v>43116</v>
      </c>
      <c r="D3" s="15">
        <v>0.5416666666666666</v>
      </c>
      <c r="E3" s="17">
        <v>43116</v>
      </c>
      <c r="F3" s="18" t="s">
        <v>15</v>
      </c>
      <c r="G3" s="18" t="s">
        <v>16</v>
      </c>
      <c r="H3" s="19" t="s">
        <v>21</v>
      </c>
      <c r="I3" s="20" t="s">
        <v>31</v>
      </c>
      <c r="J3" s="21" t="s">
        <v>271</v>
      </c>
      <c r="K3" s="21" t="s">
        <v>272</v>
      </c>
      <c r="L3" s="22" t="s">
        <v>426</v>
      </c>
      <c r="M3" s="21" t="s">
        <v>29</v>
      </c>
      <c r="N3" s="21">
        <v>50</v>
      </c>
      <c r="O3" s="90"/>
      <c r="P3" s="90"/>
    </row>
    <row r="4" spans="1:14" s="87" customFormat="1" ht="12.75" customHeight="1">
      <c r="A4" s="119">
        <v>43125</v>
      </c>
      <c r="B4" s="15">
        <v>0.5</v>
      </c>
      <c r="C4" s="16">
        <v>43125</v>
      </c>
      <c r="D4" s="15">
        <v>0.5416666666666666</v>
      </c>
      <c r="E4" s="17">
        <v>43125</v>
      </c>
      <c r="F4" s="18" t="s">
        <v>15</v>
      </c>
      <c r="G4" s="18" t="s">
        <v>16</v>
      </c>
      <c r="H4" s="19" t="s">
        <v>21</v>
      </c>
      <c r="I4" s="20" t="s">
        <v>35</v>
      </c>
      <c r="J4" s="21" t="s">
        <v>30</v>
      </c>
      <c r="K4" s="21" t="s">
        <v>22</v>
      </c>
      <c r="L4" s="22" t="s">
        <v>27</v>
      </c>
      <c r="M4" s="21" t="s">
        <v>19</v>
      </c>
      <c r="N4" s="21">
        <v>50</v>
      </c>
    </row>
    <row r="20" ht="16.5">
      <c r="B20" t="s">
        <v>67</v>
      </c>
    </row>
  </sheetData>
  <sheetProtection/>
  <autoFilter ref="A1:N1"/>
  <conditionalFormatting sqref="B1:O1">
    <cfRule type="expression" priority="49" dxfId="12" stopIfTrue="1">
      <formula>(COUNTIF($J1,"*"&amp;"聯合討論會"&amp;"*")&gt;0)</formula>
    </cfRule>
    <cfRule type="expression" priority="50" dxfId="11" stopIfTrue="1">
      <formula>(COUNTIF($I1,"*"&amp;"部學術"&amp;"*")&gt;0)</formula>
    </cfRule>
    <cfRule type="expression" priority="51" dxfId="1" stopIfTrue="1">
      <formula>(COUNTIF($J1,"*"&amp;"回饋會議"&amp;"*")&gt;0)</formula>
    </cfRule>
    <cfRule type="expression" priority="52" dxfId="1" stopIfTrue="1">
      <formula>(COUNTIF($J1,"*"&amp;"臨床教師"&amp;"*")&gt;0)</formula>
    </cfRule>
    <cfRule type="expression" priority="53" dxfId="0" stopIfTrue="1">
      <formula>(COUNTIF($H1,"行政會議")&gt;0)</formula>
    </cfRule>
  </conditionalFormatting>
  <conditionalFormatting sqref="M1">
    <cfRule type="expression" priority="48" dxfId="126">
      <formula>(COUNTIF($M1,"*"&amp;"待確認"&amp;"*")&gt;0)</formula>
    </cfRule>
  </conditionalFormatting>
  <conditionalFormatting sqref="B1:O1">
    <cfRule type="expression" priority="47" dxfId="8">
      <formula>(COUNTIF($I1,"*"&amp;"全院演講"&amp;"*")&gt;0)</formula>
    </cfRule>
  </conditionalFormatting>
  <conditionalFormatting sqref="A1:N1">
    <cfRule type="expression" priority="42" dxfId="12" stopIfTrue="1">
      <formula>(COUNTIF($J1,"*"&amp;"聯合討論會"&amp;"*")&gt;0)</formula>
    </cfRule>
    <cfRule type="expression" priority="43" dxfId="11" stopIfTrue="1">
      <formula>(COUNTIF($I1,"*"&amp;"部學術"&amp;"*")&gt;0)</formula>
    </cfRule>
    <cfRule type="expression" priority="44" dxfId="1" stopIfTrue="1">
      <formula>(COUNTIF($J1,"*"&amp;"回饋會議"&amp;"*")&gt;0)</formula>
    </cfRule>
    <cfRule type="expression" priority="45" dxfId="1" stopIfTrue="1">
      <formula>(COUNTIF($J1,"*"&amp;"臨床教師"&amp;"*")&gt;0)</formula>
    </cfRule>
    <cfRule type="expression" priority="46" dxfId="0" stopIfTrue="1">
      <formula>(COUNTIF($H1,"行政會議")&gt;0)</formula>
    </cfRule>
  </conditionalFormatting>
  <conditionalFormatting sqref="L1">
    <cfRule type="expression" priority="41" dxfId="126">
      <formula>(COUNTIF($M1,"*"&amp;"待確認"&amp;"*")&gt;0)</formula>
    </cfRule>
  </conditionalFormatting>
  <conditionalFormatting sqref="A1:N1">
    <cfRule type="expression" priority="40" dxfId="8">
      <formula>(COUNTIF($I1,"*"&amp;"全院演講"&amp;"*")&gt;0)</formula>
    </cfRule>
  </conditionalFormatting>
  <conditionalFormatting sqref="A1:N1">
    <cfRule type="expression" priority="35" dxfId="12" stopIfTrue="1">
      <formula>(COUNTIF($J1,"*"&amp;"聯合討論會"&amp;"*")&gt;0)</formula>
    </cfRule>
    <cfRule type="expression" priority="36" dxfId="11" stopIfTrue="1">
      <formula>(COUNTIF($I1,"*"&amp;"部學術"&amp;"*")&gt;0)</formula>
    </cfRule>
    <cfRule type="expression" priority="37" dxfId="1" stopIfTrue="1">
      <formula>(COUNTIF($J1,"*"&amp;"回饋會議"&amp;"*")&gt;0)</formula>
    </cfRule>
    <cfRule type="expression" priority="38" dxfId="1" stopIfTrue="1">
      <formula>(COUNTIF($J1,"*"&amp;"臨床教師"&amp;"*")&gt;0)</formula>
    </cfRule>
    <cfRule type="expression" priority="39" dxfId="0" stopIfTrue="1">
      <formula>(COUNTIF($H1,"行政會議")&gt;0)</formula>
    </cfRule>
  </conditionalFormatting>
  <conditionalFormatting sqref="L1">
    <cfRule type="expression" priority="34" dxfId="126">
      <formula>(COUNTIF($M1,"*"&amp;"待確認"&amp;"*")&gt;0)</formula>
    </cfRule>
  </conditionalFormatting>
  <conditionalFormatting sqref="A1:N1">
    <cfRule type="expression" priority="33" dxfId="8">
      <formula>(COUNTIF($I1,"*"&amp;"全院演講"&amp;"*")&gt;0)</formula>
    </cfRule>
  </conditionalFormatting>
  <conditionalFormatting sqref="A1:N1">
    <cfRule type="expression" priority="28" dxfId="12" stopIfTrue="1">
      <formula>(COUNTIF($J1,"*"&amp;"聯合討論會"&amp;"*")&gt;0)</formula>
    </cfRule>
    <cfRule type="expression" priority="29" dxfId="11" stopIfTrue="1">
      <formula>(COUNTIF($I1,"*"&amp;"部學術"&amp;"*")&gt;0)</formula>
    </cfRule>
    <cfRule type="expression" priority="30" dxfId="1" stopIfTrue="1">
      <formula>(COUNTIF($J1,"*"&amp;"回饋會議"&amp;"*")&gt;0)</formula>
    </cfRule>
    <cfRule type="expression" priority="31" dxfId="1" stopIfTrue="1">
      <formula>(COUNTIF($J1,"*"&amp;"臨床教師"&amp;"*")&gt;0)</formula>
    </cfRule>
    <cfRule type="expression" priority="32" dxfId="0" stopIfTrue="1">
      <formula>(COUNTIF($H1,"行政會議")&gt;0)</formula>
    </cfRule>
  </conditionalFormatting>
  <conditionalFormatting sqref="L1">
    <cfRule type="expression" priority="27" dxfId="126">
      <formula>(COUNTIF($M1,"*"&amp;"待確認"&amp;"*")&gt;0)</formula>
    </cfRule>
  </conditionalFormatting>
  <conditionalFormatting sqref="A1:N1">
    <cfRule type="expression" priority="26" dxfId="8">
      <formula>(COUNTIF($I1,"*"&amp;"全院演講"&amp;"*")&gt;0)</formula>
    </cfRule>
  </conditionalFormatting>
  <conditionalFormatting sqref="A1:N1">
    <cfRule type="expression" priority="21" dxfId="12" stopIfTrue="1">
      <formula>(COUNTIF($J1,"*"&amp;"聯合討論會"&amp;"*")&gt;0)</formula>
    </cfRule>
    <cfRule type="expression" priority="22" dxfId="11" stopIfTrue="1">
      <formula>(COUNTIF($I1,"*"&amp;"部學術"&amp;"*")&gt;0)</formula>
    </cfRule>
    <cfRule type="expression" priority="23" dxfId="1" stopIfTrue="1">
      <formula>(COUNTIF($J1,"*"&amp;"回饋會議"&amp;"*")&gt;0)</formula>
    </cfRule>
    <cfRule type="expression" priority="24" dxfId="1" stopIfTrue="1">
      <formula>(COUNTIF($J1,"*"&amp;"臨床教師"&amp;"*")&gt;0)</formula>
    </cfRule>
    <cfRule type="expression" priority="25" dxfId="0" stopIfTrue="1">
      <formula>(COUNTIF($H1,"行政會議")&gt;0)</formula>
    </cfRule>
  </conditionalFormatting>
  <conditionalFormatting sqref="L1">
    <cfRule type="expression" priority="20" dxfId="126">
      <formula>(COUNTIF($M1,"*"&amp;"待確認"&amp;"*")&gt;0)</formula>
    </cfRule>
  </conditionalFormatting>
  <conditionalFormatting sqref="A1:N1">
    <cfRule type="expression" priority="19" dxfId="8">
      <formula>(COUNTIF($I1,"*"&amp;"全院演講"&amp;"*")&gt;0)</formula>
    </cfRule>
  </conditionalFormatting>
  <conditionalFormatting sqref="B2">
    <cfRule type="expression" priority="7" dxfId="1" stopIfTrue="1">
      <formula>(COUNTIF(跨領域!#REF!,"*"&amp;"臨床教師"&amp;"*")&gt;0)</formula>
    </cfRule>
    <cfRule type="expression" priority="8" dxfId="0" stopIfTrue="1">
      <formula>(COUNTIF(跨領域!#REF!,"行政會議")&gt;0)</formula>
    </cfRule>
  </conditionalFormatting>
  <conditionalFormatting sqref="B3">
    <cfRule type="expression" priority="5" dxfId="1" stopIfTrue="1">
      <formula>(COUNTIF(跨領域!#REF!,"*"&amp;"臨床教師"&amp;"*")&gt;0)</formula>
    </cfRule>
    <cfRule type="expression" priority="6" dxfId="0" stopIfTrue="1">
      <formula>(COUNTIF(跨領域!#REF!,"行政會議")&gt;0)</formula>
    </cfRule>
  </conditionalFormatting>
  <conditionalFormatting sqref="L4:N4 A4:I4">
    <cfRule type="expression" priority="3" dxfId="1">
      <formula>(COUNTIF($J4,"中醫婦科臨床教師會議")&gt;0)</formula>
    </cfRule>
    <cfRule type="expression" priority="4" dxfId="0">
      <formula>(COUNTIF($H4,"行政會議")&gt;0)</formula>
    </cfRule>
  </conditionalFormatting>
  <conditionalFormatting sqref="J4:K4">
    <cfRule type="expression" priority="1" dxfId="1">
      <formula>(COUNTIF(跨領域!#REF!,"中醫婦科臨床教師會議")&gt;0)</formula>
    </cfRule>
    <cfRule type="expression" priority="2" dxfId="0">
      <formula>(COUNTIF(跨領域!#REF!,"行政會議")&gt;0)</formula>
    </cfRule>
  </conditionalFormatting>
  <printOptions/>
  <pageMargins left="0.75" right="0.75" top="1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Tsai Pei-Ju</dc:creator>
  <cp:keywords/>
  <dc:description/>
  <cp:lastModifiedBy>許聿榕</cp:lastModifiedBy>
  <cp:lastPrinted>2017-06-02T09:30:58Z</cp:lastPrinted>
  <dcterms:created xsi:type="dcterms:W3CDTF">2017-05-23T15:13:19Z</dcterms:created>
  <dcterms:modified xsi:type="dcterms:W3CDTF">2017-12-29T07:58:15Z</dcterms:modified>
  <cp:category/>
  <cp:version/>
  <cp:contentType/>
  <cp:contentStatus/>
</cp:coreProperties>
</file>